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codeName="DieseArbeitsmappe"/>
  <mc:AlternateContent xmlns:mc="http://schemas.openxmlformats.org/markup-compatibility/2006">
    <mc:Choice Requires="x15">
      <x15ac:absPath xmlns:x15ac="http://schemas.microsoft.com/office/spreadsheetml/2010/11/ac" url="C:\Daten\internet\html\xls\2026\"/>
    </mc:Choice>
  </mc:AlternateContent>
  <xr:revisionPtr revIDLastSave="0" documentId="8_{96FC644F-61A1-4C35-B746-7E40E473F81E}" xr6:coauthVersionLast="47" xr6:coauthVersionMax="47" xr10:uidLastSave="{00000000-0000-0000-0000-000000000000}"/>
  <workbookProtection workbookAlgorithmName="SHA-512" workbookHashValue="pdFFkNMis8Rqqjzizgm4DGYe2GFamfarWWhdcI2//gloX8hnKriARHy6NEeeMt2aornva3lcx6s5gZxsZguITA==" workbookSaltValue="wrM0QmYBk9qV550gMmV0Bg==" workbookSpinCount="100000" lockStructure="1"/>
  <bookViews>
    <workbookView xWindow="-98" yWindow="-98" windowWidth="28996" windowHeight="15675" firstSheet="1" activeTab="7" xr2:uid="{00000000-000D-0000-FFFF-FFFF00000000}"/>
  </bookViews>
  <sheets>
    <sheet name="Significance" sheetId="470" r:id="rId1"/>
    <sheet name="Reporting" sheetId="471" r:id="rId2"/>
    <sheet name="Auswertung" sheetId="473" r:id="rId3"/>
    <sheet name="Datenübernahme" sheetId="474" r:id="rId4"/>
    <sheet name="Signifikanz" sheetId="475" r:id="rId5"/>
    <sheet name="Ausfüllhinweise" sheetId="476" r:id="rId6"/>
    <sheet name="Kurzanleitung" sheetId="477" r:id="rId7"/>
    <sheet name="Kontakt" sheetId="450" r:id="rId8"/>
    <sheet name="Teilnehmerdaten" sheetId="449" state="hidden" r:id="rId9"/>
    <sheet name="Ergebnisse" sheetId="452" r:id="rId10"/>
    <sheet name="Mitteilungen" sheetId="456" r:id="rId11"/>
    <sheet name="SO2" sheetId="448" state="hidden" r:id="rId12"/>
    <sheet name="Lagerung" sheetId="455" state="hidden" r:id="rId13"/>
    <sheet name="Dichte" sheetId="463" state="hidden" r:id="rId14"/>
    <sheet name="Brix" sheetId="466" state="hidden" r:id="rId15"/>
    <sheet name="Gesamtsäure" sheetId="464" state="hidden" r:id="rId16"/>
    <sheet name="Ethanol" sheetId="465" state="hidden" r:id="rId17"/>
    <sheet name="pH-Wert" sheetId="467" state="hidden" r:id="rId18"/>
    <sheet name="Asche" sheetId="469" state="hidden" r:id="rId19"/>
  </sheets>
  <externalReferences>
    <externalReference r:id="rId20"/>
    <externalReference r:id="rId21"/>
    <externalReference r:id="rId22"/>
    <externalReference r:id="rId23"/>
    <externalReference r:id="rId24"/>
    <externalReference r:id="rId25"/>
    <externalReference r:id="rId26"/>
  </externalReferences>
  <definedNames>
    <definedName name="_ftn1" localSheetId="2">Auswertung!$A$3</definedName>
    <definedName name="_ftn1" localSheetId="0">Significance!#REF!</definedName>
    <definedName name="_ftn1" localSheetId="4">Signifikanz!#REF!</definedName>
    <definedName name="_ftnref1" localSheetId="2">Auswertung!#REF!</definedName>
    <definedName name="_ftnref1" localSheetId="0">Significance!$A$3</definedName>
    <definedName name="_ftnref1" localSheetId="4">Signifikanz!#REF!</definedName>
    <definedName name="Daten" localSheetId="18">#REF!</definedName>
    <definedName name="Daten" localSheetId="5">#REF!</definedName>
    <definedName name="Daten" localSheetId="6">#REF!</definedName>
    <definedName name="Daten" localSheetId="17">#REF!</definedName>
    <definedName name="Daten">#REF!</definedName>
    <definedName name="_xlnm.Print_Area" localSheetId="3">Datenübernahme!$A$1:$C$8</definedName>
    <definedName name="_xlnm.Print_Area" localSheetId="9">Ergebnisse!$A$1:$H$60</definedName>
    <definedName name="_xlnm.Print_Area" localSheetId="4">Signifikanz!$A$1:$C$10</definedName>
    <definedName name="Elemente">[1]Parameter2!$B$3:$B$18</definedName>
    <definedName name="MBlei" localSheetId="18">#REF!</definedName>
    <definedName name="MBlei" localSheetId="5">#REF!</definedName>
    <definedName name="MBlei" localSheetId="6">#REF!</definedName>
    <definedName name="MBlei" localSheetId="17">#REF!</definedName>
    <definedName name="MBlei">#REF!</definedName>
    <definedName name="OLE_LINK1" localSheetId="5">Ausfüllhinweise!$A$20</definedName>
    <definedName name="OLE_LINK1" localSheetId="1">Reporting!$A$14</definedName>
    <definedName name="OLE_LINK2" localSheetId="1">Reporting!$J$7</definedName>
    <definedName name="Parameter2" localSheetId="18">Asche!$B$3:$B$19</definedName>
    <definedName name="Parameter2" localSheetId="5">#REF!</definedName>
    <definedName name="Parameter2" localSheetId="14">#REF!</definedName>
    <definedName name="Parameter2" localSheetId="16">#REF!</definedName>
    <definedName name="Parameter2" localSheetId="7">#REF!</definedName>
    <definedName name="Parameter2" localSheetId="17">'pH-Wert'!$B$3:$B$19</definedName>
    <definedName name="Parameter2">#REF!</definedName>
    <definedName name="Parameter2alt" localSheetId="18">#REF!</definedName>
    <definedName name="Parameter2alt" localSheetId="5">#REF!</definedName>
    <definedName name="Parameter2alt" localSheetId="6">#REF!</definedName>
    <definedName name="Parameter2alt" localSheetId="17">#REF!</definedName>
    <definedName name="Parameter2alt">#REF!</definedName>
    <definedName name="test" localSheetId="18">[2]Parameter2!$B$3:$B$18</definedName>
    <definedName name="test" localSheetId="5">[3]Parameter2!$B$3:$B$18</definedName>
    <definedName name="test" localSheetId="2">[4]Parameter2!$B$3:$B$18</definedName>
    <definedName name="test" localSheetId="14">[5]Parameter2!$B$3:$B$18</definedName>
    <definedName name="test" localSheetId="13">[2]Parameter2!$B$3:$B$18</definedName>
    <definedName name="test" localSheetId="16">[5]Parameter2!$B$3:$B$18</definedName>
    <definedName name="test" localSheetId="15">[2]Parameter2!$B$3:$B$18</definedName>
    <definedName name="test" localSheetId="7">[6]Parameter2!$B$3:$B$18</definedName>
    <definedName name="test" localSheetId="6">[7]Parameter2!$B$3:$B$18</definedName>
    <definedName name="test" localSheetId="17">[2]Parameter2!$B$3:$B$18</definedName>
    <definedName name="test" localSheetId="1">[1]Parameter2!$B$3:$B$18</definedName>
    <definedName name="test">[6]Parameter2!$B$3:$B$18</definedName>
    <definedName name="test1" localSheetId="5">[6]Parameter2!$B$3:$B$18</definedName>
    <definedName name="test1" localSheetId="6">[6]Parameter2!$B$3:$B$18</definedName>
    <definedName name="test1">[6]Parameter2!$B$3:$B$18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20" i="449" l="1"/>
  <c r="C20" i="449"/>
  <c r="A64" i="452" l="1"/>
  <c r="H30" i="452"/>
  <c r="F30" i="452"/>
  <c r="I63" i="452" s="1"/>
  <c r="C1" i="469" l="1"/>
  <c r="B10" i="449"/>
  <c r="I27" i="452"/>
  <c r="G27" i="452"/>
  <c r="C25" i="464" l="1"/>
  <c r="B11" i="449" l="1"/>
  <c r="A16" i="452"/>
  <c r="A15" i="452"/>
  <c r="F5" i="452"/>
  <c r="F4" i="452"/>
  <c r="F29" i="452" l="1"/>
  <c r="B19" i="449"/>
  <c r="C19" i="449"/>
  <c r="C1" i="467"/>
  <c r="H29" i="452" s="1"/>
  <c r="I61" i="452" l="1"/>
  <c r="A62" i="452" s="1"/>
  <c r="B15" i="449"/>
  <c r="C15" i="449"/>
  <c r="B16" i="449"/>
  <c r="C16" i="449"/>
  <c r="B17" i="449"/>
  <c r="C17" i="449"/>
  <c r="B18" i="449"/>
  <c r="C18" i="449"/>
  <c r="F26" i="452"/>
  <c r="I54" i="452" s="1"/>
  <c r="C1" i="466"/>
  <c r="H26" i="452" s="1"/>
  <c r="F28" i="452"/>
  <c r="I59" i="452" s="1"/>
  <c r="F27" i="452"/>
  <c r="I56" i="452" s="1"/>
  <c r="F25" i="452"/>
  <c r="I52" i="452" s="1"/>
  <c r="C1" i="465"/>
  <c r="H28" i="452" s="1"/>
  <c r="C1" i="464"/>
  <c r="H27" i="452" s="1"/>
  <c r="C1" i="463"/>
  <c r="H25" i="452" s="1"/>
  <c r="F24" i="452"/>
  <c r="I43" i="452" s="1"/>
  <c r="F23" i="452"/>
  <c r="I41" i="452" s="1"/>
  <c r="B7" i="449"/>
  <c r="B4" i="449"/>
  <c r="B45" i="452"/>
  <c r="B47" i="452"/>
  <c r="B16" i="450"/>
  <c r="B17" i="450"/>
  <c r="B18" i="450"/>
  <c r="B19" i="450"/>
  <c r="H1" i="456"/>
  <c r="A1" i="448"/>
  <c r="C1" i="448"/>
  <c r="H23" i="452" s="1"/>
  <c r="H24" i="452"/>
  <c r="C1" i="455"/>
  <c r="I45" i="452"/>
  <c r="B1" i="449"/>
  <c r="B2" i="449"/>
  <c r="D5" i="449"/>
  <c r="D8" i="449" s="1"/>
  <c r="B5" i="449" s="1"/>
  <c r="B6" i="449"/>
  <c r="B13" i="449"/>
  <c r="C13" i="449"/>
  <c r="B14" i="449"/>
  <c r="C14" i="449"/>
  <c r="I47" i="452"/>
  <c r="A46" i="452" l="1"/>
  <c r="A48" i="452"/>
  <c r="A58" i="452"/>
  <c r="A42" i="452"/>
  <c r="A60" i="452"/>
  <c r="A53" i="452"/>
  <c r="A44" i="452"/>
  <c r="A55" i="45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6607D705-7FFC-494D-862B-F33793E2F045}">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722B16C5-2FF0-44DF-8BB7-AF93CED6999A}">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1AA919EC-04E9-458B-8881-B51E66A079C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7" authorId="0" shapeId="0" xr:uid="{B53BD501-51AE-4E54-9756-002D17E4350D}">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(Sie haben eine Auswertenummer erhalten)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List>
</comments>
</file>

<file path=xl/sharedStrings.xml><?xml version="1.0" encoding="utf-8"?>
<sst xmlns="http://schemas.openxmlformats.org/spreadsheetml/2006/main" count="387" uniqueCount="315">
  <si>
    <t>Einheit</t>
  </si>
  <si>
    <t>Postleitzahl</t>
  </si>
  <si>
    <t>ergebnisse@lvus.de</t>
  </si>
  <si>
    <t>Sonstiges</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</si>
  <si>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</si>
  <si>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</si>
  <si>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</si>
  <si>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</si>
  <si>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</si>
  <si>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</si>
  <si>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</si>
  <si>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</si>
  <si>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</si>
  <si>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</si>
  <si>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</si>
  <si>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</si>
  <si>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</si>
  <si>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</si>
  <si>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</si>
  <si>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</si>
  <si>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</si>
  <si>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Methode</t>
  </si>
  <si>
    <t>Bezeichnung des Analysenverfahrens</t>
  </si>
  <si>
    <t>Anzahl</t>
  </si>
  <si>
    <t>Modifikation</t>
  </si>
  <si>
    <t>x</t>
  </si>
  <si>
    <t>Beispielhafter Wert [mg/kg]</t>
  </si>
  <si>
    <t>Teilnahmen</t>
  </si>
  <si>
    <t>Teilnahme</t>
  </si>
  <si>
    <t>Signifikante
Stellen</t>
  </si>
  <si>
    <t>Deadline</t>
  </si>
  <si>
    <t>interne Teilnahme:</t>
  </si>
  <si>
    <t>Kontaktperson</t>
  </si>
  <si>
    <t>Contact person</t>
  </si>
  <si>
    <t>Name</t>
  </si>
  <si>
    <t>eMail</t>
  </si>
  <si>
    <t>eMail-Address</t>
  </si>
  <si>
    <t>Telefon (inklusive Vorwahl):</t>
  </si>
  <si>
    <t>telefone (including country and area code)</t>
  </si>
  <si>
    <t>Ergebnisangabe mit 3 signifikanten Ziffern [mg/kg]</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</si>
  <si>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</si>
  <si>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</si>
  <si>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</si>
  <si>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</si>
  <si>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</si>
  <si>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</si>
  <si>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Ergebnisdatenblatt (Resultsheet)</t>
  </si>
  <si>
    <t>Kunden-Nr. (Client-Nb.)</t>
  </si>
  <si>
    <t>Postleitzahl (ZIP-Code)</t>
  </si>
  <si>
    <t>Annahmeschluss/Deadline:</t>
  </si>
  <si>
    <t>Aufarbeitung / Verfahren</t>
  </si>
  <si>
    <t>Wählen Sie über das Auswahl-Menü Ihr Aufarbeitungsverfahren aus. Sollte dieses nicht in der Auswahl enthalten sein, wählen Sie bitte "sonstiges" aus und geben Sie Ihr Verfahren ein.</t>
  </si>
  <si>
    <t>Untersuchungsergebnisse</t>
  </si>
  <si>
    <r>
      <t>SO</t>
    </r>
    <r>
      <rPr>
        <b/>
        <vertAlign val="subscript"/>
        <sz val="16"/>
        <rFont val="Times New Roman"/>
        <family val="1"/>
      </rPr>
      <t>2</t>
    </r>
  </si>
  <si>
    <t>31</t>
  </si>
  <si>
    <t>Probe</t>
  </si>
  <si>
    <t>Beschreibung der verwendeten Analysenverfahren</t>
  </si>
  <si>
    <t>Enzymatisch nach r-biopharm / Roche Nr. 10 725 854 035</t>
  </si>
  <si>
    <t>Verfahren nach Reith-Willems</t>
  </si>
  <si>
    <t>eMail-Kontrolle:</t>
  </si>
  <si>
    <t>check of the e-Mail address</t>
  </si>
  <si>
    <t>Ergebnis der Überprüfung:</t>
  </si>
  <si>
    <t>result of the control</t>
  </si>
  <si>
    <t>Hinweise zur Auswertung</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</si>
  <si>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</si>
  <si>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Zur Vermeidung zu „breiter“ Beurteilungszonen wird deshalb bei der Auswertung bei allen Parametern der Wert der Zielstandardabweichung auf maximal 22 % vom Wert des Medians beschränkt.</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</si>
  <si>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</si>
  <si>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</si>
  <si>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</si>
  <si>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t>Before analysing the samples, homogenize the samples again, please. After homogenisation You should analyse both samples with your standard procedures.</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</si>
  <si>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</si>
  <si>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</si>
  <si>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Schreiben Sie Ihre Daten in die gelb hinterlegten Felder. Geben Sie Ihre Ergebnisse in den aufgeführten Einheiten an.
Write your data into the yellow cells. Give your results in the units of column 2.</t>
  </si>
  <si>
    <t>§ 64 LFGB Nr. L 00.00-46/2 (DIN EN 1988, Teil 2 - enzymatisch)</t>
  </si>
  <si>
    <t>§ 64 LFGB Nr. L 00.00-46/2 (DIN EN 1988, Teil 2 - enzymatisch), modifiziert</t>
  </si>
  <si>
    <t>ja / yes</t>
  </si>
  <si>
    <t>nein / no</t>
  </si>
  <si>
    <t>In einigen Fällen, z.B. bei Gehalten um 1 % oder 10 %, ist die Vorgabe gültiger Stellen schwierig: Die Ergebnisse „1,06% und 0,98% sind vergleichbar, nicht aber „1,1 %“ und „0,98%“. Die Angabe einer zusätzlichen gültigen Stelle beim Beispielwert 1,06 ist hier angebracht.</t>
  </si>
  <si>
    <t>Zur Beschreibung des Analysenverfahrens verwenden Sie bitte die im unteren Teil dieses Datenblatts enthaltenen Auswahlfelder.
To describe your method use the Pulldown-menus following after the result area.</t>
  </si>
  <si>
    <t>Methode nach Zonneveld-Meyer</t>
  </si>
  <si>
    <t>Wasserdampfdestillation mit anschließender Titration</t>
  </si>
  <si>
    <t>Messwert 1</t>
  </si>
  <si>
    <t>Messwert 2</t>
  </si>
  <si>
    <t>Messwert 3</t>
  </si>
  <si>
    <t>Messwert 4</t>
  </si>
  <si>
    <t>Messwert 5</t>
  </si>
  <si>
    <t>erweiterte Mess-
unsicherheit [%]</t>
  </si>
  <si>
    <r>
      <t>Sollte SO</t>
    </r>
    <r>
      <rPr>
        <vertAlign val="subscript"/>
        <sz val="12"/>
        <rFont val="Times New Roman"/>
        <family val="1"/>
      </rPr>
      <t>2</t>
    </r>
    <r>
      <rPr>
        <sz val="12"/>
        <rFont val="Times New Roman"/>
        <family val="1"/>
      </rPr>
      <t xml:space="preserve"> nicht bestimmbar sein, so teilen Sie uns bitte den Wert Ihrer Bestimmungsgrenze mit vorangestelltem "&lt; “ mit.
In cases you will not detect SO</t>
    </r>
    <r>
      <rPr>
        <vertAlign val="subscript"/>
        <sz val="12"/>
        <rFont val="Times New Roman"/>
        <family val="1"/>
      </rPr>
      <t>2</t>
    </r>
    <r>
      <rPr>
        <sz val="12"/>
        <rFont val="Times New Roman"/>
        <family val="1"/>
      </rPr>
      <t>, report your limit of quantification with "&lt; " in front of the value.</t>
    </r>
  </si>
  <si>
    <r>
      <t>Sollten Sie in einer Packung mehrere Bestimmungen des SO</t>
    </r>
    <r>
      <rPr>
        <vertAlign val="subscript"/>
        <sz val="12"/>
        <rFont val="Times New Roman"/>
        <family val="1"/>
      </rPr>
      <t>2</t>
    </r>
    <r>
      <rPr>
        <sz val="12"/>
        <rFont val="Times New Roman"/>
        <family val="1"/>
      </rPr>
      <t xml:space="preserve">-Gehaltes durchführen, geben Sie bitte zusätzlich auch die Ergebnisdaten zu allen Einzel-bestimmungen an. Die Einzeldaten werden nicht mit z-Scores bewertet, tragen aber unterstützend zur Gesamtbeurteilung der Daten bei. </t>
    </r>
  </si>
  <si>
    <t>Lagerung der Proben nach Erhalt:</t>
  </si>
  <si>
    <t>Lagerung</t>
  </si>
  <si>
    <t>Raumtemperatur</t>
  </si>
  <si>
    <t>Kühlschrank</t>
  </si>
  <si>
    <t>tiefgekühlt unter - 25 °C</t>
  </si>
  <si>
    <t>Lagerung der Proben nach dem Öffnen:</t>
  </si>
  <si>
    <t>Sonstige</t>
  </si>
  <si>
    <t xml:space="preserve">tiefgekühlt Bereich (-15 °C &lt;-&gt; -25 °C)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</si>
  <si>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</si>
  <si>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Beispiel für die Eingabe von 2 eMail-Adressen:
Example how to type in 2 different e-mail addresses:</t>
  </si>
  <si>
    <t>info@lvus.de; ergebnisse@lvus.de</t>
  </si>
  <si>
    <t>Ionenchromatographisch nach wäßriger Extraktion</t>
  </si>
  <si>
    <t>Probe 1</t>
  </si>
  <si>
    <t>Probe 2</t>
  </si>
  <si>
    <t>Enzym.</t>
  </si>
  <si>
    <t>Dest.</t>
  </si>
  <si>
    <t>IFU 7 (1968)</t>
  </si>
  <si>
    <t>IC</t>
  </si>
  <si>
    <t>§ 64 LFGB Nr. L 52.04-3, anschließend komplexometrisch nach Reith-Willems</t>
  </si>
  <si>
    <r>
      <t>Probe A, SO</t>
    </r>
    <r>
      <rPr>
        <vertAlign val="subscript"/>
        <sz val="12"/>
        <rFont val="Times New Roman"/>
        <family val="1"/>
      </rPr>
      <t>2</t>
    </r>
    <r>
      <rPr>
        <sz val="12"/>
        <rFont val="Times New Roman"/>
        <family val="1"/>
      </rPr>
      <t>-Gehalt</t>
    </r>
  </si>
  <si>
    <r>
      <t>Probe B, SO</t>
    </r>
    <r>
      <rPr>
        <vertAlign val="subscript"/>
        <sz val="12"/>
        <rFont val="Times New Roman"/>
        <family val="1"/>
      </rPr>
      <t>2</t>
    </r>
    <r>
      <rPr>
        <sz val="12"/>
        <rFont val="Times New Roman"/>
        <family val="1"/>
      </rPr>
      <t>-Gehalt</t>
    </r>
  </si>
  <si>
    <t>Probe A</t>
  </si>
  <si>
    <t>Probe B</t>
  </si>
  <si>
    <t>Enzymatisch mittels Thermo Fisher Gallery</t>
  </si>
  <si>
    <t>Ionenchromatographisch nach Wasserdampfdestillation</t>
  </si>
  <si>
    <t>nach Rebelein</t>
  </si>
  <si>
    <t>?</t>
  </si>
  <si>
    <t>Iodid/Iodat-Methode</t>
  </si>
  <si>
    <t>§ 64 LFGB Nr. L 52.04-3 modifiziert (Sulfat ionenchromatographisch bestimmt)</t>
  </si>
  <si>
    <t>Dest./Oxid./LC</t>
  </si>
  <si>
    <t>Dest./Oxid./Titr. (NaOH)</t>
  </si>
  <si>
    <t>Dest./Titr. (Komplex)</t>
  </si>
  <si>
    <t>§ 64 LFGB Nr. 52.04-3: Stand 12-1990</t>
  </si>
  <si>
    <t>§ 64 LFGB Nr. 52.04-3: Stand 12-1990, modifiziert</t>
  </si>
  <si>
    <t>Jodometrische Titration nach Wasserdampfdestillation</t>
  </si>
  <si>
    <t>Dest./Iodometrie</t>
  </si>
  <si>
    <r>
      <t>Schweizerisches Lebensmittelbuch Methode 764.1 (mit Phosphorsäure destillieren, Destillat in H</t>
    </r>
    <r>
      <rPr>
        <vertAlign val="subscript"/>
        <sz val="10"/>
        <rFont val="Times New Roman"/>
        <family val="1"/>
      </rPr>
      <t>2</t>
    </r>
    <r>
      <rPr>
        <sz val="10"/>
        <rFont val="Times New Roman"/>
        <family val="1"/>
      </rPr>
      <t>O</t>
    </r>
    <r>
      <rPr>
        <vertAlign val="subscript"/>
        <sz val="10"/>
        <rFont val="Times New Roman"/>
        <family val="1"/>
      </rPr>
      <t>2</t>
    </r>
    <r>
      <rPr>
        <sz val="10"/>
        <rFont val="Times New Roman"/>
        <family val="1"/>
      </rPr>
      <t xml:space="preserve"> einleiten, mit NaOH titrieren)</t>
    </r>
  </si>
  <si>
    <r>
      <t>Schweizerisches Lebensmittelbuch Methode 937.1 (mit Phosphorsäure destillieren, Destillat in H</t>
    </r>
    <r>
      <rPr>
        <vertAlign val="subscript"/>
        <sz val="10"/>
        <rFont val="Times New Roman"/>
        <family val="1"/>
      </rPr>
      <t>2</t>
    </r>
    <r>
      <rPr>
        <sz val="10"/>
        <rFont val="Times New Roman"/>
        <family val="1"/>
      </rPr>
      <t>O</t>
    </r>
    <r>
      <rPr>
        <vertAlign val="subscript"/>
        <sz val="10"/>
        <rFont val="Times New Roman"/>
        <family val="1"/>
      </rPr>
      <t>2</t>
    </r>
    <r>
      <rPr>
        <sz val="10"/>
        <rFont val="Times New Roman"/>
        <family val="1"/>
      </rPr>
      <t xml:space="preserve"> einleiten, mit NaOH titrieren, Essigsäure in Abzug bringen)</t>
    </r>
  </si>
  <si>
    <t>Destillation; Messung mittels ICP-OES</t>
  </si>
  <si>
    <t>Dest./Komplex.</t>
  </si>
  <si>
    <t>Dest./IC</t>
  </si>
  <si>
    <t>Dest./Ox./Titr. (NaOH)</t>
  </si>
  <si>
    <t>Dest./Oxid./IC</t>
  </si>
  <si>
    <t>Dest./Ox./Komplex.</t>
  </si>
  <si>
    <t>Photmetr. Nach Derivatisierung</t>
  </si>
  <si>
    <t>Dest./ICP-OES</t>
  </si>
  <si>
    <t>aufgebraucht</t>
  </si>
  <si>
    <t>Im Falle von Destillationsververfahren</t>
  </si>
  <si>
    <t>Kochzeit/Siededauer in min:</t>
  </si>
  <si>
    <r>
      <t>mit Phosphorsäure destillieren, Destillat in H</t>
    </r>
    <r>
      <rPr>
        <vertAlign val="subscript"/>
        <sz val="10"/>
        <rFont val="Times New Roman"/>
        <family val="1"/>
      </rPr>
      <t>2</t>
    </r>
    <r>
      <rPr>
        <sz val="10"/>
        <rFont val="Times New Roman"/>
        <family val="1"/>
      </rPr>
      <t>O</t>
    </r>
    <r>
      <rPr>
        <vertAlign val="subscript"/>
        <sz val="10"/>
        <rFont val="Times New Roman"/>
        <family val="1"/>
      </rPr>
      <t>2</t>
    </r>
    <r>
      <rPr>
        <sz val="10"/>
        <rFont val="Times New Roman"/>
        <family val="1"/>
      </rPr>
      <t xml:space="preserve"> einleiten, Bestimmung des Sulfats mit HPLC-CD</t>
    </r>
  </si>
  <si>
    <t>Probe A, Flasche 1 (Einzelwerte)</t>
  </si>
  <si>
    <t>Probe A, Flasche 2 (Einzelwerte)</t>
  </si>
  <si>
    <t>Probe B, Flasche 1 (Einzelwerte)</t>
  </si>
  <si>
    <t>Probe B, Flasche 2 (Einzelwerte)</t>
  </si>
  <si>
    <t>Probe B. Relative Dichte 20 °C/20 °C</t>
  </si>
  <si>
    <t>ohne</t>
  </si>
  <si>
    <t>Probe B, Titrierbare Gesamtsäure
(als Essigsäure)</t>
  </si>
  <si>
    <t>Probe B, Ethanol</t>
  </si>
  <si>
    <t>g/L</t>
  </si>
  <si>
    <t>mg/L</t>
  </si>
  <si>
    <t>Relative Dichte 20°/20° C</t>
  </si>
  <si>
    <t>§ 64 LFGB Nr. L 31.00-1</t>
  </si>
  <si>
    <t>§ 64 LFGB Nr. L 31.00-1, modifiziert</t>
  </si>
  <si>
    <t>§ 64 LFGB Nr. L 36.00-3a</t>
  </si>
  <si>
    <t>§ 64 LFGB Nr. L 36.00-3, modifiziert</t>
  </si>
  <si>
    <t>Biegeschwinger</t>
  </si>
  <si>
    <t>Quarzschwinger-Dichtemessgerät</t>
  </si>
  <si>
    <t>IFU Nr. 1</t>
  </si>
  <si>
    <t>Hydrostatische Waage</t>
  </si>
  <si>
    <t>Schweizerisches Lebensmittelbuch Kapitel 28 / 3.1.3</t>
  </si>
  <si>
    <t>DIN EN 1131</t>
  </si>
  <si>
    <t>AVV Kap. V.1 (Frank-Junge, Weinanalytik B.V.1) (pyknometrisch)</t>
  </si>
  <si>
    <t>Anton Paar DMA 4500 oder DMA 5000</t>
  </si>
  <si>
    <t>§ 64 LFGB Nr. L 01.00-28 (aräometrische Dichte Bestimmung)</t>
  </si>
  <si>
    <t>Mittels Spindeln</t>
  </si>
  <si>
    <t>Methode 10.6 der Richtlinie zur Füllmengenprüfung von Fertigpackungen und Prüfung von Maßbehältnissen durch die zuständige Behörde (RFP) der Eichbehörden der Länder</t>
  </si>
  <si>
    <t>Brix-Wert wird refraktomatrisch bestimmt. Dichte wird mittels Tabelle abgelesen.</t>
  </si>
  <si>
    <t>EN 12143:2000</t>
  </si>
  <si>
    <t>MEBAK WBBM 2.9.2</t>
  </si>
  <si>
    <t>Schweizer Lebensmittelbuch 667.1</t>
  </si>
  <si>
    <t>DGF C-IV 2d</t>
  </si>
  <si>
    <t>Bitte auswählen / Please select</t>
  </si>
  <si>
    <t>§ 64 LFGB Nr. L 31.00-3 (DIN EN 12147:1997)</t>
  </si>
  <si>
    <t>§ 64 LFGB Nr. L 31.00-3 (DIN EN 12147:1997), modifiziert</t>
  </si>
  <si>
    <t>§ 64 LFGB Nr. L 20.01/02-2</t>
  </si>
  <si>
    <t>§ 64 LFGB Nr. L 20.01/02-2, modifiziert</t>
  </si>
  <si>
    <t>Schweizerisches Lebensmittelbuch Kapitel  28A / 7.1</t>
  </si>
  <si>
    <t>DIN EN12147:2000</t>
  </si>
  <si>
    <t>IFU Nr. 3</t>
  </si>
  <si>
    <t>DAB 10 Grundlieferung 1991</t>
  </si>
  <si>
    <t>Titration bis pH 8.1 (visueller Indikator)</t>
  </si>
  <si>
    <t>§ 64 LFGB Nr. L 26.11.03-4</t>
  </si>
  <si>
    <t>§ 64 LFGB Nr. L 26.11.03-4, modifiziert</t>
  </si>
  <si>
    <t>H1-NMR</t>
  </si>
  <si>
    <t>Ethanol</t>
  </si>
  <si>
    <t>§ 64 LFGB Nr. L 40.00-12 (DIN 10762:2004, enzymatisches Verfahren)</t>
  </si>
  <si>
    <t>§ 64 LFGB Nr. L 40.00-12 (DIN 10762:2004, enzymatisches Verfahren), modifiziert</t>
  </si>
  <si>
    <t>Enzymatisch mit Roche/r-biopharm Nr. 10 176 290 035</t>
  </si>
  <si>
    <t>Enzytek fluid Ethanol Nr. E5340</t>
  </si>
  <si>
    <t>GC-Headspace</t>
  </si>
  <si>
    <t>GC-FID</t>
  </si>
  <si>
    <t>HPLC RI-Detektion</t>
  </si>
  <si>
    <t>enzymatisch mit Megazyme K-ETOH</t>
  </si>
  <si>
    <t>Enzymatisch mit Thermo Fisher 984300</t>
  </si>
  <si>
    <t>Sonstiges / other</t>
  </si>
  <si>
    <t>Relative Dichte 20 °C/20 °C</t>
  </si>
  <si>
    <t>Titrierbare Gesamtsäure</t>
  </si>
  <si>
    <t>Titrierbare Gesamtsäure
als Essigsäure</t>
  </si>
  <si>
    <t>Brix</t>
  </si>
  <si>
    <t>§ 64 LFGB Nr. L 26.11.03-1 (refraktometrisches Verfahren)</t>
  </si>
  <si>
    <t>§ 64 LFGB Nr. L 26.11.03-1 (refraktometrisches Verfahren), modifiziert</t>
  </si>
  <si>
    <t>§ 64 LFGB Nr. L 30.00-2 (refraktometrisches Verfahren)</t>
  </si>
  <si>
    <t>§ 64 LFGB Nr. L 30.00-2 (refraktometrisches Verfahren), modifiziert</t>
  </si>
  <si>
    <t>§ 64 LFGB Nr. L 31.00-16 (DIN EN 12143, refraktometrisches Verfahren)</t>
  </si>
  <si>
    <t>§ 64 LFGB Nr. L 31.00-16 (DIN EN 12143, refraktometrisches Verfahren), modifiziert</t>
  </si>
  <si>
    <t>Digitalrefraktometer</t>
  </si>
  <si>
    <t>Parameter 3</t>
  </si>
  <si>
    <t>Parameter 4</t>
  </si>
  <si>
    <t>Parameter 5</t>
  </si>
  <si>
    <t>Parameter 6</t>
  </si>
  <si>
    <t>mg/L Probe</t>
  </si>
  <si>
    <t>§ 64 LFGB Nr. L 52.04-2: 1987-06 (26.04-4: 1987-06)</t>
  </si>
  <si>
    <t>§ 64 LFGB Nr. L 52.04-2: 1987-06 (26.04-4: 1987-06), modifiziert</t>
  </si>
  <si>
    <t>Potentiometrische Titration bis pH 8,1</t>
  </si>
  <si>
    <t>(Potentiometrische) Titration bis pH 8,2</t>
  </si>
  <si>
    <t>VO (EU) Nr. 974/2014</t>
  </si>
  <si>
    <t>Refraktometer am Biegeschwinger</t>
  </si>
  <si>
    <t>Pyknometer</t>
  </si>
  <si>
    <t>Dest./Photometrie</t>
  </si>
  <si>
    <t>Modifiziertes Destillationsverfahren mit Photometrie.</t>
  </si>
  <si>
    <t>Probe B, pH-Wert</t>
  </si>
  <si>
    <t>pH-Wert</t>
  </si>
  <si>
    <t>§ 64 LFGB Nr. L 31.00-2 (DIN EN 1132:1994)</t>
  </si>
  <si>
    <t>§ 64 LFGB Nr. L 31.00-2 (DIN EN 1132:1994), modifiziert</t>
  </si>
  <si>
    <t>DIN EN 1132:1999</t>
  </si>
  <si>
    <t>IFU Nr. 11</t>
  </si>
  <si>
    <t>Potentiometrisch</t>
  </si>
  <si>
    <t>Schweizerisches Lebensmittelbuch Kapitel 30A / 2.2</t>
  </si>
  <si>
    <t>§ 64 LFGB Nr. L 26.04-3</t>
  </si>
  <si>
    <t>TS 1728 ISO 1842</t>
  </si>
  <si>
    <t>MEBAK III, 4. Aufl., 2002, 2.14</t>
  </si>
  <si>
    <t>DIN EN ISO 10523 (auch modifiziert)</t>
  </si>
  <si>
    <t>§ 64 LFGB Nr. L 20.01/02-1 (auch modifiziert)</t>
  </si>
  <si>
    <t>§ 64 LFGB L 06.00-2 (auch modifiziert)</t>
  </si>
  <si>
    <t>§ 64 LFGB Nr. L 26.04-3 (auch modifiziert)</t>
  </si>
  <si>
    <t>VDLUFA-Methode C 8.2</t>
  </si>
  <si>
    <t>Parameter 7</t>
  </si>
  <si>
    <t>V.1</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</si>
  <si>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</si>
  <si>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</si>
  <si>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</si>
  <si>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</si>
  <si>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</si>
  <si>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</si>
  <si>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</si>
  <si>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</si>
  <si>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</si>
  <si>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</si>
  <si>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</si>
  <si>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</si>
  <si>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Bitte Excel-Format beibehalten! - Do not change the Excel format, please!</t>
  </si>
  <si>
    <t>Probe B, Lösliche Trockenmasse</t>
  </si>
  <si>
    <t>g/100 g</t>
  </si>
  <si>
    <t>Refraktion (Lösliche Trockenmasse)</t>
  </si>
  <si>
    <t>§ 64 LFGB L 52.04-1 (auch modifiziert)</t>
  </si>
  <si>
    <r>
      <t>SO</t>
    </r>
    <r>
      <rPr>
        <vertAlign val="subscript"/>
        <sz val="12"/>
        <rFont val="Times New Roman"/>
        <family val="1"/>
      </rPr>
      <t>2</t>
    </r>
    <r>
      <rPr>
        <sz val="12"/>
        <rFont val="Times New Roman"/>
        <family val="1"/>
      </rPr>
      <t xml:space="preserve"> - Probe A</t>
    </r>
  </si>
  <si>
    <r>
      <t>SO</t>
    </r>
    <r>
      <rPr>
        <vertAlign val="subscript"/>
        <sz val="12"/>
        <rFont val="Times New Roman"/>
        <family val="1"/>
      </rPr>
      <t>2</t>
    </r>
    <r>
      <rPr>
        <sz val="12"/>
        <rFont val="Times New Roman"/>
        <family val="1"/>
      </rPr>
      <t xml:space="preserve"> - Probe B</t>
    </r>
  </si>
  <si>
    <r>
      <t>SO</t>
    </r>
    <r>
      <rPr>
        <vertAlign val="subscript"/>
        <sz val="12"/>
        <rFont val="Times New Roman"/>
        <family val="1"/>
      </rPr>
      <t>2</t>
    </r>
    <r>
      <rPr>
        <sz val="12"/>
        <rFont val="Times New Roman"/>
        <family val="1"/>
      </rPr>
      <t>-Einzelbestimmungen (werden nicht beurteilt)</t>
    </r>
  </si>
  <si>
    <t>Tabelle wurde bereits einmal erfolgreich gesendet, es handelt sich um eine Aktualisierung:
This table was sent before, successfully. It is an update:</t>
  </si>
  <si>
    <t>Kontaktname</t>
  </si>
  <si>
    <t>Mailadresse</t>
  </si>
  <si>
    <t>Zertifikat geeignet</t>
  </si>
  <si>
    <t>Es wird empfohlen, eine zweite eMail-Adresse in Form eines Funktionspostfaches anzugeben. Dadurch wird sichergestellt, dass die Auswertung auch zugestellt werden kann. Geben Sie hierzu die zweite Adresse getrennt durch ein Semikolon mit nachfolgendem Leerzeichen ein.</t>
  </si>
  <si>
    <t>Photometrische Bestimmung nach Umsetzung mit Thiobenzoesäure</t>
  </si>
  <si>
    <t>Titration</t>
  </si>
  <si>
    <t>Titration bis pH 7,0</t>
  </si>
  <si>
    <t>Titration bis pH 8,1</t>
  </si>
  <si>
    <t>Titration bis pH 8,2</t>
  </si>
  <si>
    <t>Titration bis pH 8,4</t>
  </si>
  <si>
    <t>Sonstiger pH-Wert</t>
  </si>
  <si>
    <t>pH-Wert des Endpunktes</t>
  </si>
  <si>
    <t xml:space="preserve"> Bitte eingeben:</t>
  </si>
  <si>
    <t>Enzymatisch nach r-biopharm E8600 Enzytec Liquid SO2 Total</t>
  </si>
  <si>
    <t>Schweizerisches Lebensmittelbuch Methode Nr. 854.1</t>
  </si>
  <si>
    <t>DGF C IV 2d</t>
  </si>
  <si>
    <t>Enzytec fluid Ethanol Nr. E8340</t>
  </si>
  <si>
    <t>Probe B, Asche</t>
  </si>
  <si>
    <t>Asche</t>
  </si>
  <si>
    <t>§ 64 LFGB Nr. L 31.00-4</t>
  </si>
  <si>
    <t>§ 64 LFGB Nr. L 31.00-4, modifiziert</t>
  </si>
  <si>
    <t>IFU Nr. 9</t>
  </si>
  <si>
    <t>DIN EN 1135</t>
  </si>
  <si>
    <t>§ 64 LFGB Nr. L 06.00-4</t>
  </si>
  <si>
    <t>§ 64 LFGB Nr. L 06.00-4, modifiziert</t>
  </si>
  <si>
    <t>Schweizerisches Lebensmittelbuch Kapitel 28A /8.1</t>
  </si>
  <si>
    <t>Veraschen bei 525 °C</t>
  </si>
  <si>
    <t>AOAC 940.26, 2002</t>
  </si>
  <si>
    <t>VDLUVA VI C 10.2</t>
  </si>
  <si>
    <t>Veraschen bei 550 °C</t>
  </si>
  <si>
    <t>OIV-MA-AS2-04</t>
  </si>
  <si>
    <t>EN 1135</t>
  </si>
  <si>
    <t>§ 64 LFGB L 16.01-2</t>
  </si>
  <si>
    <t>§ 64 LFGB L 16.01-2, modifiziert</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</si>
  <si>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</si>
  <si>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</si>
  <si>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</si>
  <si>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</si>
  <si>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</si>
  <si>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</si>
  <si>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</si>
  <si>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</si>
  <si>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</si>
  <si>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Eine bebilderte Anleitung zum Ausfüllen der Ergebniserfassungstabelle finden Sie unter</t>
  </si>
  <si>
    <t xml:space="preserve">dem nachfolgenden Link: </t>
  </si>
  <si>
    <t>https://lvus.de/html/pdf/aprotec.php?file=anleitung.pdf</t>
  </si>
  <si>
    <t>Geben Sie Ihre Ergebnisse mit den in Spalte 3 aufgeführten signifikanten Stellen an. Beispiele hierzu sind in "Signifikanz" enthalten.
Report your results with in column 3 shown significant numbers (there are some examples in sheet "Significance" .</t>
  </si>
  <si>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</si>
  <si>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</si>
  <si>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</si>
  <si>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Parameter 8</t>
  </si>
  <si>
    <t>FDA Methode C-004.04 2023; LC-MSMS</t>
  </si>
  <si>
    <t>§ 64 LFGB Nr. L 00.00-46/1:1999-11 (DIN EN 1988, Teil 1 - Monier-Willems), modifiziert</t>
  </si>
  <si>
    <t>§ 64 LFGB Nr. L 00.00-46/1:1999-11 (DIN EN 1988, Teil 1 - Monier-Willems)</t>
  </si>
  <si>
    <t>Refraktometer und Biegeschwinger</t>
  </si>
  <si>
    <t>Refraktometer</t>
  </si>
  <si>
    <t>Extraktion/LC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</si>
</sst>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41" x14ac:knownFonts="1">
    <font>
      <sz val="11"/>
      <name val="Times New Roman"/>
    </font>
    <font>
      <sz val="11"/>
      <name val="Times New Roman"/>
      <family val="1"/>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sz val="10"/>
      <name val="Times New Roman"/>
      <family val="1"/>
    </font>
    <font>
      <sz val="14"/>
      <color indexed="9"/>
      <name val="Times New Roman"/>
      <family val="1"/>
    </font>
    <font>
      <sz val="11"/>
      <color indexed="9"/>
      <name val="Times New Roman"/>
      <family val="1"/>
    </font>
    <font>
      <sz val="13"/>
      <name val="Times New Roman"/>
      <family val="1"/>
    </font>
    <font>
      <sz val="13"/>
      <color indexed="9"/>
      <name val="Times New Roman"/>
      <family val="1"/>
    </font>
    <font>
      <sz val="12"/>
      <color indexed="12"/>
      <name val="Times New Roman"/>
      <family val="1"/>
    </font>
    <font>
      <b/>
      <sz val="11"/>
      <name val="Times New Roman"/>
      <family val="1"/>
    </font>
    <font>
      <sz val="12"/>
      <color indexed="10"/>
      <name val="Times New Roman"/>
      <family val="1"/>
    </font>
    <font>
      <sz val="9"/>
      <name val="Times New Roman"/>
      <family val="1"/>
    </font>
    <font>
      <sz val="12"/>
      <color indexed="9"/>
      <name val="Times New Roman"/>
      <family val="1"/>
    </font>
    <font>
      <b/>
      <sz val="13"/>
      <color indexed="10"/>
      <name val="Times New Roman"/>
      <family val="1"/>
    </font>
    <font>
      <b/>
      <vertAlign val="subscript"/>
      <sz val="16"/>
      <name val="Times New Roman"/>
      <family val="1"/>
    </font>
    <font>
      <vertAlign val="subscript"/>
      <sz val="12"/>
      <name val="Times New Roman"/>
      <family val="1"/>
    </font>
    <font>
      <sz val="11"/>
      <color indexed="12"/>
      <name val="Times New Roman"/>
      <family val="1"/>
    </font>
    <font>
      <i/>
      <vertAlign val="subscript"/>
      <sz val="11"/>
      <name val="Times New Roman"/>
      <family val="1"/>
    </font>
    <font>
      <sz val="9"/>
      <color indexed="10"/>
      <name val="Times New Roman"/>
      <family val="1"/>
    </font>
    <font>
      <sz val="10"/>
      <name val="Arial"/>
      <family val="2"/>
    </font>
    <font>
      <vertAlign val="subscript"/>
      <sz val="10"/>
      <name val="Times New Roman"/>
      <family val="1"/>
    </font>
    <font>
      <sz val="12"/>
      <color rgb="FFFF0000"/>
      <name val="Times New Roman"/>
      <family val="1"/>
    </font>
    <font>
      <sz val="11"/>
      <color rgb="FFFF0000"/>
      <name val="Times New Roman"/>
      <family val="1"/>
    </font>
    <font>
      <b/>
      <sz val="13"/>
      <color rgb="FFFF0000"/>
      <name val="Times New Roman"/>
      <family val="1"/>
    </font>
    <font>
      <b/>
      <sz val="11"/>
      <color rgb="FFFF0000"/>
      <name val="Times New Roman"/>
      <family val="1"/>
    </font>
    <font>
      <sz val="11"/>
      <color rgb="FFCCFFCC"/>
      <name val="Times New Roman"/>
      <family val="1"/>
    </font>
    <font>
      <sz val="12"/>
      <color theme="0"/>
      <name val="Times New Roman"/>
      <family val="1"/>
    </font>
    <font>
      <i/>
      <sz val="11"/>
      <color theme="0" tint="-0.499984740745262"/>
      <name val="Times New Roman"/>
      <family val="1"/>
    </font>
  </fonts>
  <fills count="12">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rgb="FFCCFFCC"/>
        <bgColor indexed="64"/>
      </patternFill>
    </fill>
    <fill>
      <patternFill patternType="solid">
        <fgColor rgb="FFFFFFCC"/>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0"/>
        <bgColor theme="0"/>
      </patternFill>
    </fill>
    <fill>
      <patternFill patternType="solid">
        <fgColor theme="9"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style="thick">
        <color indexed="17"/>
      </top>
      <bottom style="thin">
        <color indexed="17"/>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style="thin">
        <color indexed="17"/>
      </top>
      <bottom/>
      <diagonal/>
    </border>
    <border>
      <left style="thin">
        <color indexed="64"/>
      </left>
      <right/>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s>
  <cellStyleXfs count="12">
    <xf numFmtId="0" fontId="0" fillId="0" borderId="0"/>
    <xf numFmtId="0" fontId="2" fillId="0" borderId="0" applyNumberFormat="0" applyFill="0" applyBorder="0" applyAlignment="0" applyProtection="0">
      <alignment vertical="top"/>
      <protection locked="0"/>
    </xf>
    <xf numFmtId="9" fontId="1" fillId="0" borderId="0" applyFont="0" applyFill="0" applyBorder="0" applyAlignment="0" applyProtection="0"/>
    <xf numFmtId="0" fontId="32" fillId="0" borderId="0"/>
    <xf numFmtId="0" fontId="6" fillId="0" borderId="0"/>
    <xf numFmtId="0" fontId="32" fillId="0" borderId="0"/>
    <xf numFmtId="0" fontId="1" fillId="0" borderId="0"/>
    <xf numFmtId="0" fontId="1" fillId="0" borderId="0"/>
    <xf numFmtId="0" fontId="2" fillId="0" borderId="0" applyNumberFormat="0" applyFill="0" applyBorder="0" applyAlignment="0" applyProtection="0">
      <alignment vertical="top"/>
      <protection locked="0"/>
    </xf>
    <xf numFmtId="0" fontId="1" fillId="0" borderId="0"/>
    <xf numFmtId="0" fontId="1" fillId="0" borderId="0"/>
    <xf numFmtId="0" fontId="2" fillId="0" borderId="0" applyNumberFormat="0" applyFill="0" applyBorder="0" applyAlignment="0" applyProtection="0">
      <alignment vertical="top"/>
      <protection locked="0"/>
    </xf>
  </cellStyleXfs>
  <cellXfs count="202">
    <xf numFmtId="0" fontId="0" fillId="0" borderId="0" xfId="0"/>
    <xf numFmtId="0" fontId="5" fillId="0" borderId="0" xfId="0" applyFont="1"/>
    <xf numFmtId="0" fontId="0" fillId="2" borderId="0" xfId="0" applyFill="1"/>
    <xf numFmtId="0" fontId="0" fillId="2" borderId="0" xfId="0" applyFill="1" applyAlignment="1">
      <alignment horizontal="center"/>
    </xf>
    <xf numFmtId="0" fontId="0" fillId="0" borderId="0" xfId="0" applyProtection="1">
      <protection locked="0"/>
    </xf>
    <xf numFmtId="0" fontId="3" fillId="0" borderId="0" xfId="0" applyFont="1" applyProtection="1">
      <protection hidden="1"/>
    </xf>
    <xf numFmtId="0" fontId="4" fillId="0" borderId="0" xfId="0" applyFont="1" applyProtection="1">
      <protection hidden="1"/>
    </xf>
    <xf numFmtId="0" fontId="8" fillId="0" borderId="0" xfId="0" applyFont="1" applyProtection="1">
      <protection hidden="1"/>
    </xf>
    <xf numFmtId="0" fontId="7" fillId="0" borderId="0" xfId="0" applyFont="1" applyProtection="1">
      <protection hidden="1"/>
    </xf>
    <xf numFmtId="0" fontId="0" fillId="0" borderId="0" xfId="0" applyProtection="1">
      <protection hidden="1"/>
    </xf>
    <xf numFmtId="0" fontId="11" fillId="0" borderId="0" xfId="0" applyFont="1" applyProtection="1">
      <protection hidden="1"/>
    </xf>
    <xf numFmtId="0" fontId="0" fillId="0" borderId="0" xfId="0" applyAlignment="1" applyProtection="1">
      <alignment vertical="center"/>
      <protection hidden="1"/>
    </xf>
    <xf numFmtId="0" fontId="18" fillId="0" borderId="0" xfId="0" applyFont="1" applyProtection="1">
      <protection hidden="1"/>
    </xf>
    <xf numFmtId="0" fontId="6" fillId="0" borderId="0" xfId="0" applyFont="1" applyProtection="1">
      <protection hidden="1"/>
    </xf>
    <xf numFmtId="0" fontId="5" fillId="0" borderId="0" xfId="0" applyFont="1" applyProtection="1">
      <protection hidden="1"/>
    </xf>
    <xf numFmtId="0" fontId="6" fillId="0" borderId="0" xfId="0" applyFont="1" applyAlignment="1" applyProtection="1">
      <alignment horizontal="justify" vertical="top" wrapText="1"/>
      <protection hidden="1"/>
    </xf>
    <xf numFmtId="0" fontId="5" fillId="0" borderId="2" xfId="0" applyFont="1" applyBorder="1" applyAlignment="1" applyProtection="1">
      <alignment horizontal="justify" vertical="top" wrapText="1"/>
      <protection hidden="1"/>
    </xf>
    <xf numFmtId="0" fontId="5" fillId="0" borderId="0" xfId="0" applyFont="1" applyAlignment="1" applyProtection="1">
      <alignment wrapText="1"/>
      <protection hidden="1"/>
    </xf>
    <xf numFmtId="0" fontId="5" fillId="0" borderId="0" xfId="0" applyFont="1" applyProtection="1">
      <protection locked="0" hidden="1"/>
    </xf>
    <xf numFmtId="0" fontId="6" fillId="0" borderId="3" xfId="0" applyFont="1" applyBorder="1" applyAlignment="1">
      <alignment vertical="top" wrapText="1"/>
    </xf>
    <xf numFmtId="0" fontId="19" fillId="0" borderId="0" xfId="0" applyFont="1" applyProtection="1">
      <protection hidden="1"/>
    </xf>
    <xf numFmtId="0" fontId="19" fillId="0" borderId="0" xfId="0" applyFont="1" applyAlignment="1" applyProtection="1">
      <alignment wrapText="1"/>
      <protection hidden="1"/>
    </xf>
    <xf numFmtId="0" fontId="21" fillId="0" borderId="0" xfId="0" applyFont="1" applyProtection="1">
      <protection hidden="1"/>
    </xf>
    <xf numFmtId="0" fontId="17" fillId="0" borderId="0" xfId="0" applyFont="1" applyProtection="1">
      <protection hidden="1"/>
    </xf>
    <xf numFmtId="0" fontId="6" fillId="0" borderId="3" xfId="0" applyFont="1" applyBorder="1" applyAlignment="1" applyProtection="1">
      <alignment vertical="top" wrapText="1"/>
      <protection hidden="1"/>
    </xf>
    <xf numFmtId="0" fontId="6" fillId="0" borderId="0" xfId="0" applyFont="1" applyAlignment="1" applyProtection="1">
      <alignment wrapText="1"/>
      <protection hidden="1"/>
    </xf>
    <xf numFmtId="0" fontId="5" fillId="0" borderId="0" xfId="0" applyFont="1" applyAlignment="1" applyProtection="1">
      <alignment horizontal="left" wrapText="1"/>
      <protection hidden="1"/>
    </xf>
    <xf numFmtId="49" fontId="0" fillId="2" borderId="0" xfId="0" applyNumberFormat="1" applyFill="1" applyAlignment="1">
      <alignment horizontal="center"/>
    </xf>
    <xf numFmtId="14" fontId="0" fillId="2" borderId="0" xfId="0" applyNumberFormat="1" applyFill="1" applyAlignment="1">
      <alignment horizontal="center"/>
    </xf>
    <xf numFmtId="0" fontId="9" fillId="0" borderId="0" xfId="0" applyFont="1" applyAlignment="1">
      <alignment vertical="center"/>
    </xf>
    <xf numFmtId="0" fontId="0" fillId="0" borderId="0" xfId="0" applyAlignment="1">
      <alignment vertical="center"/>
    </xf>
    <xf numFmtId="0" fontId="22" fillId="0" borderId="0" xfId="0" applyFont="1" applyAlignment="1">
      <alignment vertical="center"/>
    </xf>
    <xf numFmtId="49" fontId="0" fillId="2" borderId="0" xfId="0" applyNumberFormat="1" applyFill="1" applyAlignment="1" applyProtection="1">
      <alignment vertical="center"/>
      <protection locked="0"/>
    </xf>
    <xf numFmtId="0" fontId="12" fillId="0" borderId="0" xfId="0" applyFont="1" applyAlignment="1">
      <alignment vertical="center"/>
    </xf>
    <xf numFmtId="0" fontId="5" fillId="0" borderId="0" xfId="0" applyFont="1" applyAlignment="1">
      <alignment vertical="center" wrapText="1"/>
    </xf>
    <xf numFmtId="0" fontId="25" fillId="0" borderId="0" xfId="0" applyFont="1" applyAlignment="1" applyProtection="1">
      <alignment horizontal="left" wrapText="1"/>
      <protection hidden="1"/>
    </xf>
    <xf numFmtId="0" fontId="5" fillId="0" borderId="0" xfId="0" applyFont="1" applyAlignment="1" applyProtection="1">
      <alignment horizontal="center" vertical="center"/>
      <protection hidden="1"/>
    </xf>
    <xf numFmtId="0" fontId="5" fillId="0" borderId="0" xfId="0" applyFont="1" applyAlignment="1" applyProtection="1">
      <alignment horizontal="center" vertical="center" wrapText="1"/>
      <protection hidden="1"/>
    </xf>
    <xf numFmtId="14" fontId="26" fillId="0" borderId="0" xfId="0" applyNumberFormat="1" applyFont="1" applyAlignment="1" applyProtection="1">
      <alignment horizontal="left"/>
      <protection hidden="1"/>
    </xf>
    <xf numFmtId="0" fontId="19" fillId="0" borderId="0" xfId="0" applyFont="1" applyAlignment="1" applyProtection="1">
      <alignment horizontal="center" vertical="center"/>
      <protection hidden="1"/>
    </xf>
    <xf numFmtId="0" fontId="25" fillId="0" borderId="0" xfId="0" applyFont="1" applyAlignment="1" applyProtection="1">
      <alignment horizontal="center" vertical="center"/>
      <protection hidden="1"/>
    </xf>
    <xf numFmtId="0" fontId="20" fillId="0" borderId="0" xfId="0" applyFont="1" applyAlignment="1" applyProtection="1">
      <alignment horizontal="center" vertical="center"/>
      <protection hidden="1"/>
    </xf>
    <xf numFmtId="0" fontId="10" fillId="0" borderId="0" xfId="0" applyFont="1" applyAlignment="1" applyProtection="1">
      <alignment horizontal="left"/>
      <protection hidden="1"/>
    </xf>
    <xf numFmtId="0" fontId="24" fillId="3" borderId="0" xfId="0" applyFont="1" applyFill="1" applyProtection="1">
      <protection locked="0"/>
    </xf>
    <xf numFmtId="0" fontId="5" fillId="0" borderId="0" xfId="0" applyFont="1" applyAlignment="1" applyProtection="1">
      <alignment horizontal="left"/>
      <protection locked="0" hidden="1"/>
    </xf>
    <xf numFmtId="0" fontId="5" fillId="0" borderId="2" xfId="0" applyFont="1" applyBorder="1" applyAlignment="1" applyProtection="1">
      <alignment horizontal="left" vertical="top" wrapText="1"/>
      <protection hidden="1"/>
    </xf>
    <xf numFmtId="0" fontId="16" fillId="0" borderId="0" xfId="0" applyFont="1" applyAlignment="1">
      <alignment horizontal="left" vertical="top" wrapText="1"/>
    </xf>
    <xf numFmtId="0" fontId="5" fillId="0" borderId="0" xfId="0" applyFont="1" applyAlignment="1" applyProtection="1">
      <alignment horizontal="left"/>
      <protection hidden="1"/>
    </xf>
    <xf numFmtId="0" fontId="6" fillId="0" borderId="0" xfId="0" applyFont="1"/>
    <xf numFmtId="0" fontId="8" fillId="4" borderId="0" xfId="0" applyFont="1" applyFill="1" applyProtection="1">
      <protection hidden="1"/>
    </xf>
    <xf numFmtId="49" fontId="5" fillId="0" borderId="0" xfId="0" applyNumberFormat="1" applyFont="1" applyAlignment="1">
      <alignment vertical="center" wrapText="1"/>
    </xf>
    <xf numFmtId="49" fontId="5" fillId="0" borderId="0" xfId="0" applyNumberFormat="1" applyFont="1" applyAlignment="1" applyProtection="1">
      <alignment horizontal="center" vertical="center"/>
      <protection hidden="1"/>
    </xf>
    <xf numFmtId="49" fontId="25" fillId="0" borderId="0" xfId="0" applyNumberFormat="1" applyFont="1" applyAlignment="1" applyProtection="1">
      <alignment horizontal="center" vertical="center"/>
      <protection hidden="1"/>
    </xf>
    <xf numFmtId="0" fontId="31" fillId="0" borderId="0" xfId="0" applyFont="1" applyAlignment="1" applyProtection="1">
      <alignment vertical="center"/>
      <protection hidden="1"/>
    </xf>
    <xf numFmtId="0" fontId="29" fillId="0" borderId="0" xfId="0" applyFont="1" applyAlignment="1">
      <alignment horizontal="left" vertical="center" wrapText="1"/>
    </xf>
    <xf numFmtId="0" fontId="29" fillId="0" borderId="0" xfId="0" applyFont="1" applyAlignment="1">
      <alignment horizontal="left" vertical="center"/>
    </xf>
    <xf numFmtId="49" fontId="2" fillId="2" borderId="0" xfId="1" applyNumberFormat="1" applyFill="1" applyAlignment="1" applyProtection="1">
      <alignment vertical="center"/>
      <protection locked="0"/>
    </xf>
    <xf numFmtId="0" fontId="6" fillId="0" borderId="0" xfId="5" applyFont="1"/>
    <xf numFmtId="49" fontId="5" fillId="2" borderId="0" xfId="0" applyNumberFormat="1" applyFont="1" applyFill="1" applyAlignment="1" applyProtection="1">
      <alignment horizontal="right"/>
      <protection locked="0"/>
    </xf>
    <xf numFmtId="0" fontId="6" fillId="0" borderId="0" xfId="3" applyFont="1"/>
    <xf numFmtId="0" fontId="18" fillId="0" borderId="0" xfId="0" applyFont="1" applyAlignment="1" applyProtection="1">
      <alignment vertical="center"/>
      <protection hidden="1"/>
    </xf>
    <xf numFmtId="0" fontId="25" fillId="0" borderId="0" xfId="0" applyFont="1" applyProtection="1">
      <protection hidden="1"/>
    </xf>
    <xf numFmtId="0" fontId="7" fillId="0" borderId="4" xfId="0" applyFont="1" applyBorder="1" applyProtection="1">
      <protection hidden="1"/>
    </xf>
    <xf numFmtId="0" fontId="0" fillId="0" borderId="5" xfId="0" applyBorder="1" applyProtection="1">
      <protection hidden="1"/>
    </xf>
    <xf numFmtId="0" fontId="0" fillId="0" borderId="6" xfId="0" applyBorder="1" applyProtection="1">
      <protection hidden="1"/>
    </xf>
    <xf numFmtId="0" fontId="34" fillId="5" borderId="7" xfId="0" applyFont="1" applyFill="1" applyBorder="1" applyAlignment="1" applyProtection="1">
      <alignment vertical="center"/>
      <protection hidden="1"/>
    </xf>
    <xf numFmtId="0" fontId="6" fillId="0" borderId="3" xfId="4" applyBorder="1" applyAlignment="1">
      <alignment vertical="top" wrapText="1"/>
    </xf>
    <xf numFmtId="0" fontId="6" fillId="0" borderId="0" xfId="4" applyProtection="1">
      <protection locked="0" hidden="1"/>
    </xf>
    <xf numFmtId="0" fontId="6" fillId="0" borderId="0" xfId="4" applyProtection="1">
      <protection hidden="1"/>
    </xf>
    <xf numFmtId="0" fontId="6" fillId="0" borderId="3" xfId="4" applyBorder="1" applyAlignment="1" applyProtection="1">
      <alignment vertical="top" wrapText="1"/>
      <protection hidden="1"/>
    </xf>
    <xf numFmtId="0" fontId="6" fillId="0" borderId="2" xfId="4" applyBorder="1" applyAlignment="1" applyProtection="1">
      <alignment horizontal="justify" vertical="top" wrapText="1"/>
      <protection hidden="1"/>
    </xf>
    <xf numFmtId="0" fontId="6" fillId="0" borderId="0" xfId="4" applyAlignment="1" applyProtection="1">
      <alignment horizontal="justify" vertical="top" wrapText="1"/>
      <protection hidden="1"/>
    </xf>
    <xf numFmtId="0" fontId="6" fillId="0" borderId="0" xfId="4" applyAlignment="1" applyProtection="1">
      <alignment horizontal="left" vertical="top" wrapText="1"/>
      <protection hidden="1"/>
    </xf>
    <xf numFmtId="0" fontId="6" fillId="0" borderId="0" xfId="4" applyAlignment="1" applyProtection="1">
      <alignment wrapText="1"/>
      <protection hidden="1"/>
    </xf>
    <xf numFmtId="0" fontId="6" fillId="0" borderId="0" xfId="4" applyAlignment="1" applyProtection="1">
      <alignment horizontal="left" wrapText="1"/>
      <protection hidden="1"/>
    </xf>
    <xf numFmtId="0" fontId="5" fillId="0" borderId="0" xfId="4" applyFont="1" applyAlignment="1" applyProtection="1">
      <alignment horizontal="left"/>
      <protection hidden="1"/>
    </xf>
    <xf numFmtId="0" fontId="5" fillId="0" borderId="0" xfId="4" applyFont="1" applyAlignment="1" applyProtection="1">
      <alignment wrapText="1"/>
      <protection hidden="1"/>
    </xf>
    <xf numFmtId="0" fontId="5" fillId="0" borderId="0" xfId="4" applyFont="1" applyProtection="1">
      <protection locked="0" hidden="1"/>
    </xf>
    <xf numFmtId="0" fontId="5" fillId="0" borderId="0" xfId="4" applyFont="1" applyProtection="1">
      <protection hidden="1"/>
    </xf>
    <xf numFmtId="0" fontId="5" fillId="0" borderId="2" xfId="4" applyFont="1" applyBorder="1" applyAlignment="1" applyProtection="1">
      <alignment horizontal="justify" vertical="top" wrapText="1"/>
      <protection hidden="1"/>
    </xf>
    <xf numFmtId="0" fontId="6" fillId="0" borderId="8" xfId="4" applyBorder="1" applyAlignment="1" applyProtection="1">
      <alignment wrapText="1"/>
      <protection hidden="1"/>
    </xf>
    <xf numFmtId="0" fontId="6" fillId="0" borderId="3" xfId="4" applyBorder="1" applyAlignment="1">
      <alignment horizontal="left" vertical="top" wrapText="1"/>
    </xf>
    <xf numFmtId="0" fontId="6" fillId="0" borderId="0" xfId="4" applyAlignment="1" applyProtection="1">
      <alignment horizontal="left"/>
      <protection locked="0" hidden="1"/>
    </xf>
    <xf numFmtId="0" fontId="5" fillId="0" borderId="2" xfId="4" applyFont="1" applyBorder="1" applyAlignment="1" applyProtection="1">
      <alignment horizontal="left" vertical="top" wrapText="1"/>
      <protection hidden="1"/>
    </xf>
    <xf numFmtId="0" fontId="6" fillId="0" borderId="2" xfId="4" applyBorder="1" applyAlignment="1" applyProtection="1">
      <alignment horizontal="left" vertical="top" wrapText="1"/>
      <protection hidden="1"/>
    </xf>
    <xf numFmtId="0" fontId="5" fillId="0" borderId="0" xfId="4" applyFont="1" applyAlignment="1" applyProtection="1">
      <alignment horizontal="left" vertical="top" wrapText="1"/>
      <protection hidden="1"/>
    </xf>
    <xf numFmtId="0" fontId="35" fillId="5" borderId="0" xfId="0" applyFont="1" applyFill="1" applyAlignment="1" applyProtection="1">
      <alignment horizontal="left" vertical="center"/>
      <protection hidden="1"/>
    </xf>
    <xf numFmtId="0" fontId="16" fillId="0" borderId="8" xfId="0" applyFont="1" applyBorder="1" applyAlignment="1" applyProtection="1">
      <alignment horizontal="left" wrapText="1"/>
      <protection hidden="1"/>
    </xf>
    <xf numFmtId="0" fontId="16" fillId="0" borderId="0" xfId="0" applyFont="1" applyAlignment="1" applyProtection="1">
      <alignment horizontal="left" wrapText="1"/>
      <protection hidden="1"/>
    </xf>
    <xf numFmtId="0" fontId="5" fillId="5" borderId="0" xfId="0" applyFont="1" applyFill="1" applyProtection="1">
      <protection hidden="1"/>
    </xf>
    <xf numFmtId="0" fontId="5" fillId="5" borderId="9" xfId="0" applyFont="1" applyFill="1" applyBorder="1" applyAlignment="1">
      <alignment vertical="center" wrapText="1"/>
    </xf>
    <xf numFmtId="0" fontId="23" fillId="5" borderId="9" xfId="0" applyFont="1" applyFill="1" applyBorder="1" applyAlignment="1" applyProtection="1">
      <alignment vertical="center"/>
      <protection hidden="1"/>
    </xf>
    <xf numFmtId="0" fontId="12" fillId="5" borderId="9" xfId="0" applyFont="1" applyFill="1" applyBorder="1" applyAlignment="1" applyProtection="1">
      <alignment vertical="center"/>
      <protection hidden="1"/>
    </xf>
    <xf numFmtId="0" fontId="9" fillId="5" borderId="9" xfId="0" applyFont="1" applyFill="1" applyBorder="1" applyAlignment="1" applyProtection="1">
      <alignment vertical="center"/>
      <protection hidden="1"/>
    </xf>
    <xf numFmtId="0" fontId="5" fillId="0" borderId="0" xfId="0" applyFont="1" applyAlignment="1" applyProtection="1">
      <alignment horizontal="center"/>
      <protection hidden="1"/>
    </xf>
    <xf numFmtId="0" fontId="5" fillId="0" borderId="0" xfId="0" applyFont="1" applyAlignment="1">
      <alignment wrapText="1"/>
    </xf>
    <xf numFmtId="0" fontId="16" fillId="0" borderId="0" xfId="6" applyFont="1" applyProtection="1">
      <protection hidden="1"/>
    </xf>
    <xf numFmtId="0" fontId="16" fillId="0" borderId="0" xfId="6" applyFont="1" applyProtection="1">
      <protection locked="0" hidden="1"/>
    </xf>
    <xf numFmtId="0" fontId="16" fillId="0" borderId="2" xfId="6" applyFont="1" applyBorder="1" applyAlignment="1" applyProtection="1">
      <alignment horizontal="justify" vertical="top" wrapText="1"/>
      <protection hidden="1"/>
    </xf>
    <xf numFmtId="0" fontId="16" fillId="0" borderId="0" xfId="6" applyFont="1" applyAlignment="1" applyProtection="1">
      <alignment horizontal="justify" vertical="top" wrapText="1"/>
      <protection hidden="1"/>
    </xf>
    <xf numFmtId="0" fontId="16" fillId="0" borderId="0" xfId="6" applyFont="1" applyAlignment="1">
      <alignment horizontal="justify" vertical="top" wrapText="1"/>
    </xf>
    <xf numFmtId="0" fontId="16" fillId="0" borderId="8" xfId="6" applyFont="1" applyBorder="1" applyAlignment="1" applyProtection="1">
      <alignment wrapText="1"/>
      <protection hidden="1"/>
    </xf>
    <xf numFmtId="0" fontId="16" fillId="0" borderId="0" xfId="6" applyFont="1" applyAlignment="1" applyProtection="1">
      <alignment horizontal="left" wrapText="1"/>
      <protection hidden="1"/>
    </xf>
    <xf numFmtId="0" fontId="16" fillId="0" borderId="0" xfId="7" applyFont="1" applyAlignment="1" applyProtection="1">
      <alignment horizontal="left"/>
      <protection hidden="1"/>
    </xf>
    <xf numFmtId="0" fontId="1" fillId="3" borderId="0" xfId="9" applyFill="1"/>
    <xf numFmtId="49" fontId="5" fillId="6" borderId="0" xfId="0" applyNumberFormat="1" applyFont="1" applyFill="1" applyAlignment="1" applyProtection="1">
      <alignment vertical="center"/>
      <protection locked="0"/>
    </xf>
    <xf numFmtId="49" fontId="5" fillId="6" borderId="0" xfId="2" applyNumberFormat="1" applyFont="1" applyFill="1" applyBorder="1" applyAlignment="1" applyProtection="1">
      <alignment horizontal="center" vertical="center"/>
      <protection locked="0"/>
    </xf>
    <xf numFmtId="49" fontId="5" fillId="6" borderId="0" xfId="0" applyNumberFormat="1" applyFont="1" applyFill="1" applyAlignment="1" applyProtection="1">
      <alignment vertical="center" wrapText="1"/>
      <protection locked="0"/>
    </xf>
    <xf numFmtId="49" fontId="5" fillId="6" borderId="0" xfId="0" applyNumberFormat="1" applyFont="1" applyFill="1" applyAlignment="1" applyProtection="1">
      <alignment horizontal="center" vertical="center"/>
      <protection locked="0"/>
    </xf>
    <xf numFmtId="0" fontId="23" fillId="0" borderId="0" xfId="0" applyFont="1" applyAlignment="1" applyProtection="1">
      <alignment vertical="center"/>
      <protection hidden="1"/>
    </xf>
    <xf numFmtId="0" fontId="1" fillId="0" borderId="0" xfId="0" applyFont="1"/>
    <xf numFmtId="0" fontId="1" fillId="8" borderId="0" xfId="0" applyFont="1" applyFill="1" applyAlignment="1">
      <alignment horizontal="left" vertical="center"/>
    </xf>
    <xf numFmtId="0" fontId="1" fillId="0" borderId="0" xfId="4" applyFont="1" applyAlignment="1" applyProtection="1">
      <alignment horizontal="left" wrapText="1"/>
      <protection hidden="1"/>
    </xf>
    <xf numFmtId="0" fontId="1" fillId="0" borderId="0" xfId="0" applyFont="1" applyProtection="1">
      <protection hidden="1"/>
    </xf>
    <xf numFmtId="0" fontId="5" fillId="0" borderId="0" xfId="7" applyFont="1" applyAlignment="1" applyProtection="1">
      <alignment horizontal="left"/>
      <protection hidden="1"/>
    </xf>
    <xf numFmtId="0" fontId="0" fillId="4" borderId="0" xfId="0" applyFill="1" applyAlignment="1" applyProtection="1">
      <alignment horizontal="left"/>
      <protection hidden="1"/>
    </xf>
    <xf numFmtId="0" fontId="38" fillId="4" borderId="0" xfId="0" applyFont="1" applyFill="1" applyAlignment="1" applyProtection="1">
      <alignment horizontal="left" vertical="center"/>
      <protection hidden="1"/>
    </xf>
    <xf numFmtId="0" fontId="1" fillId="4" borderId="0" xfId="0" applyFont="1" applyFill="1" applyAlignment="1" applyProtection="1">
      <alignment vertical="center" wrapText="1"/>
      <protection locked="0"/>
    </xf>
    <xf numFmtId="49" fontId="5" fillId="0" borderId="0" xfId="2" applyNumberFormat="1" applyFont="1" applyFill="1" applyBorder="1" applyAlignment="1" applyProtection="1">
      <alignment horizontal="center" vertical="center"/>
      <protection hidden="1"/>
    </xf>
    <xf numFmtId="0" fontId="39" fillId="0" borderId="0" xfId="2" applyNumberFormat="1" applyFont="1" applyFill="1" applyBorder="1" applyAlignment="1" applyProtection="1">
      <alignment horizontal="center" vertical="center"/>
      <protection hidden="1"/>
    </xf>
    <xf numFmtId="0" fontId="5" fillId="0" borderId="0" xfId="0" applyFont="1" applyAlignment="1">
      <alignment horizontal="justify" vertical="top" wrapText="1"/>
    </xf>
    <xf numFmtId="0" fontId="1" fillId="0" borderId="0" xfId="9"/>
    <xf numFmtId="0" fontId="22" fillId="0" borderId="0" xfId="9" applyFont="1"/>
    <xf numFmtId="0" fontId="1" fillId="4" borderId="1" xfId="9" applyFill="1" applyBorder="1" applyAlignment="1">
      <alignment horizontal="left" vertical="top" wrapText="1"/>
    </xf>
    <xf numFmtId="0" fontId="5" fillId="3" borderId="1" xfId="9" applyFont="1" applyFill="1" applyBorder="1" applyAlignment="1">
      <alignment horizontal="center" vertical="top" wrapText="1"/>
    </xf>
    <xf numFmtId="2" fontId="23" fillId="3" borderId="1" xfId="9" applyNumberFormat="1" applyFont="1" applyFill="1" applyBorder="1" applyAlignment="1">
      <alignment horizontal="center" vertical="top" wrapText="1"/>
    </xf>
    <xf numFmtId="0" fontId="2" fillId="0" borderId="0" xfId="1" applyAlignment="1" applyProtection="1">
      <alignment vertical="center"/>
    </xf>
    <xf numFmtId="0" fontId="1" fillId="0" borderId="0" xfId="10" applyAlignment="1">
      <alignment vertical="center"/>
    </xf>
    <xf numFmtId="0" fontId="1" fillId="0" borderId="0" xfId="10"/>
    <xf numFmtId="0" fontId="9" fillId="0" borderId="0" xfId="10" applyFont="1" applyAlignment="1">
      <alignment vertical="center"/>
    </xf>
    <xf numFmtId="0" fontId="5" fillId="0" borderId="0" xfId="10" applyFont="1" applyAlignment="1">
      <alignment vertical="center"/>
    </xf>
    <xf numFmtId="0" fontId="5" fillId="0" borderId="0" xfId="10" applyFont="1"/>
    <xf numFmtId="0" fontId="5" fillId="3" borderId="0" xfId="10" applyFont="1" applyFill="1"/>
    <xf numFmtId="0" fontId="5" fillId="3" borderId="0" xfId="10" applyFont="1" applyFill="1" applyAlignment="1">
      <alignment vertical="center"/>
    </xf>
    <xf numFmtId="0" fontId="15" fillId="3" borderId="0" xfId="11" applyFont="1" applyFill="1" applyAlignment="1" applyProtection="1">
      <alignment horizontal="justify" vertical="center"/>
    </xf>
    <xf numFmtId="0" fontId="5" fillId="3" borderId="1" xfId="10" applyFont="1" applyFill="1" applyBorder="1" applyAlignment="1">
      <alignment horizontal="left" vertical="top" wrapText="1"/>
    </xf>
    <xf numFmtId="0" fontId="5" fillId="3" borderId="1" xfId="10" applyFont="1" applyFill="1" applyBorder="1" applyAlignment="1">
      <alignment horizontal="center" vertical="top" wrapText="1"/>
    </xf>
    <xf numFmtId="2" fontId="23" fillId="3" borderId="1" xfId="10" applyNumberFormat="1" applyFont="1" applyFill="1" applyBorder="1" applyAlignment="1">
      <alignment horizontal="center" vertical="top" wrapText="1"/>
    </xf>
    <xf numFmtId="164" fontId="23" fillId="3" borderId="1" xfId="10" applyNumberFormat="1" applyFont="1" applyFill="1" applyBorder="1" applyAlignment="1">
      <alignment horizontal="center" vertical="top" wrapText="1"/>
    </xf>
    <xf numFmtId="0" fontId="1" fillId="3" borderId="0" xfId="10" applyFill="1" applyAlignment="1">
      <alignment vertical="center"/>
    </xf>
    <xf numFmtId="0" fontId="1" fillId="3" borderId="0" xfId="10" applyFill="1"/>
    <xf numFmtId="0" fontId="1" fillId="9" borderId="0" xfId="10" applyFill="1"/>
    <xf numFmtId="0" fontId="1" fillId="10" borderId="0" xfId="10" applyFill="1"/>
    <xf numFmtId="0" fontId="1" fillId="7" borderId="0" xfId="0" applyFont="1" applyFill="1" applyAlignment="1">
      <alignment vertical="center"/>
    </xf>
    <xf numFmtId="0" fontId="1" fillId="0" borderId="0" xfId="5" applyFont="1"/>
    <xf numFmtId="0" fontId="1" fillId="0" borderId="10" xfId="9" applyBorder="1" applyAlignment="1">
      <alignment horizontal="left" wrapText="1"/>
    </xf>
    <xf numFmtId="0" fontId="1" fillId="0" borderId="10" xfId="9" applyBorder="1" applyAlignment="1">
      <alignment horizontal="left"/>
    </xf>
    <xf numFmtId="0" fontId="9" fillId="0" borderId="0" xfId="9" applyFont="1" applyAlignment="1">
      <alignment horizontal="left" wrapText="1"/>
    </xf>
    <xf numFmtId="0" fontId="9" fillId="0" borderId="0" xfId="9" applyFont="1" applyAlignment="1">
      <alignment horizontal="left"/>
    </xf>
    <xf numFmtId="0" fontId="1" fillId="0" borderId="0" xfId="9" applyAlignment="1">
      <alignment horizontal="left" wrapText="1"/>
    </xf>
    <xf numFmtId="0" fontId="1" fillId="0" borderId="0" xfId="9" applyAlignment="1">
      <alignment horizontal="left"/>
    </xf>
    <xf numFmtId="0" fontId="10" fillId="0" borderId="0" xfId="9" applyFont="1" applyAlignment="1">
      <alignment horizontal="left" wrapText="1"/>
    </xf>
    <xf numFmtId="0" fontId="1" fillId="0" borderId="0" xfId="10" applyAlignment="1">
      <alignment horizontal="left" vertical="center" wrapText="1"/>
    </xf>
    <xf numFmtId="0" fontId="1" fillId="0" borderId="0" xfId="10" applyAlignment="1">
      <alignment horizontal="left" vertical="center"/>
    </xf>
    <xf numFmtId="0" fontId="9" fillId="0" borderId="0" xfId="10" applyFont="1" applyAlignment="1">
      <alignment horizontal="left" vertical="center"/>
    </xf>
    <xf numFmtId="0" fontId="5" fillId="0" borderId="0" xfId="10" applyFont="1" applyAlignment="1">
      <alignment horizontal="left"/>
    </xf>
    <xf numFmtId="0" fontId="5" fillId="0" borderId="0" xfId="10" applyFont="1" applyAlignment="1">
      <alignment horizontal="left" vertical="center" wrapText="1"/>
    </xf>
    <xf numFmtId="0" fontId="5" fillId="0" borderId="0" xfId="10" applyFont="1" applyAlignment="1">
      <alignment horizontal="left" vertical="center"/>
    </xf>
    <xf numFmtId="0" fontId="9" fillId="3" borderId="0" xfId="10" applyFont="1" applyFill="1" applyAlignment="1">
      <alignment horizontal="left"/>
    </xf>
    <xf numFmtId="0" fontId="9" fillId="3" borderId="10" xfId="10" applyFont="1" applyFill="1" applyBorder="1" applyAlignment="1">
      <alignment horizontal="left" vertical="center" wrapText="1"/>
    </xf>
    <xf numFmtId="0" fontId="5" fillId="3" borderId="10" xfId="10" applyFont="1" applyFill="1" applyBorder="1" applyAlignment="1">
      <alignment horizontal="left" vertical="center"/>
    </xf>
    <xf numFmtId="0" fontId="5" fillId="3" borderId="0" xfId="10" applyFont="1" applyFill="1" applyAlignment="1">
      <alignment horizontal="left" vertical="center"/>
    </xf>
    <xf numFmtId="0" fontId="5" fillId="3" borderId="0" xfId="10" applyFont="1" applyFill="1" applyAlignment="1">
      <alignment horizontal="left" wrapText="1"/>
    </xf>
    <xf numFmtId="0" fontId="5" fillId="3" borderId="0" xfId="10" applyFont="1" applyFill="1" applyAlignment="1">
      <alignment horizontal="left"/>
    </xf>
    <xf numFmtId="0" fontId="1" fillId="3" borderId="0" xfId="10" applyFill="1" applyAlignment="1">
      <alignment horizontal="left" wrapText="1"/>
    </xf>
    <xf numFmtId="0" fontId="1" fillId="3" borderId="0" xfId="10" applyFill="1" applyAlignment="1">
      <alignment horizontal="left" vertical="center" wrapText="1"/>
    </xf>
    <xf numFmtId="0" fontId="10" fillId="0" borderId="0" xfId="10" applyFont="1" applyAlignment="1">
      <alignment horizontal="left" vertical="center"/>
    </xf>
    <xf numFmtId="0" fontId="22" fillId="3" borderId="0" xfId="10" applyFont="1" applyFill="1" applyAlignment="1">
      <alignment horizontal="left" vertical="center" wrapText="1"/>
    </xf>
    <xf numFmtId="0" fontId="1" fillId="8" borderId="0" xfId="0" applyFont="1" applyFill="1" applyAlignment="1">
      <alignment horizontal="left" vertical="center" wrapText="1"/>
    </xf>
    <xf numFmtId="0" fontId="1" fillId="8" borderId="0" xfId="0" applyFont="1" applyFill="1" applyAlignment="1">
      <alignment horizontal="left" vertical="center"/>
    </xf>
    <xf numFmtId="0" fontId="0" fillId="0" borderId="0" xfId="0" applyAlignment="1">
      <alignment horizontal="left" vertical="center"/>
    </xf>
    <xf numFmtId="0" fontId="1" fillId="7" borderId="0" xfId="0" applyFont="1" applyFill="1" applyAlignment="1">
      <alignment horizontal="left" vertical="center" wrapText="1"/>
    </xf>
    <xf numFmtId="0" fontId="1" fillId="7" borderId="0" xfId="0" applyFont="1" applyFill="1" applyAlignment="1">
      <alignment horizontal="left" vertical="center"/>
    </xf>
    <xf numFmtId="0" fontId="22" fillId="8" borderId="0" xfId="10" applyFont="1" applyFill="1" applyAlignment="1">
      <alignment horizontal="left" vertical="center" wrapText="1"/>
    </xf>
    <xf numFmtId="0" fontId="0" fillId="5" borderId="0" xfId="0" applyFill="1" applyAlignment="1" applyProtection="1">
      <alignment horizontal="left"/>
      <protection hidden="1"/>
    </xf>
    <xf numFmtId="0" fontId="6" fillId="5" borderId="0" xfId="0" applyFont="1" applyFill="1" applyAlignment="1" applyProtection="1">
      <alignment vertical="center" wrapText="1"/>
      <protection locked="0"/>
    </xf>
    <xf numFmtId="0" fontId="6" fillId="5" borderId="11" xfId="0" applyFont="1" applyFill="1" applyBorder="1" applyAlignment="1" applyProtection="1">
      <alignment vertical="center" wrapText="1"/>
      <protection locked="0"/>
    </xf>
    <xf numFmtId="0" fontId="0" fillId="5" borderId="0" xfId="0" applyFill="1" applyAlignment="1" applyProtection="1">
      <alignment vertical="center"/>
      <protection locked="0"/>
    </xf>
    <xf numFmtId="0" fontId="0" fillId="5" borderId="11" xfId="0" applyFill="1" applyBorder="1" applyAlignment="1" applyProtection="1">
      <alignment vertical="center"/>
      <protection locked="0"/>
    </xf>
    <xf numFmtId="0" fontId="0" fillId="5" borderId="11" xfId="0" applyFill="1" applyBorder="1" applyAlignment="1" applyProtection="1">
      <alignment horizontal="left"/>
      <protection hidden="1"/>
    </xf>
    <xf numFmtId="0" fontId="0" fillId="5" borderId="0" xfId="0" applyFill="1" applyAlignment="1" applyProtection="1">
      <alignment horizontal="center"/>
      <protection hidden="1"/>
    </xf>
    <xf numFmtId="0" fontId="0" fillId="5" borderId="11" xfId="0" applyFill="1" applyBorder="1" applyAlignment="1" applyProtection="1">
      <alignment horizontal="center"/>
      <protection hidden="1"/>
    </xf>
    <xf numFmtId="0" fontId="5" fillId="0" borderId="0" xfId="0" applyFont="1" applyAlignment="1" applyProtection="1">
      <alignment horizontal="left" vertical="center" wrapText="1"/>
      <protection hidden="1"/>
    </xf>
    <xf numFmtId="0" fontId="0" fillId="5" borderId="0" xfId="0" applyFill="1" applyAlignment="1" applyProtection="1">
      <alignment vertical="center" wrapText="1"/>
      <protection locked="0"/>
    </xf>
    <xf numFmtId="0" fontId="0" fillId="5" borderId="11" xfId="0" applyFill="1" applyBorder="1" applyAlignment="1" applyProtection="1">
      <alignment vertical="center" wrapText="1"/>
      <protection locked="0"/>
    </xf>
    <xf numFmtId="0" fontId="8" fillId="0" borderId="0" xfId="0" applyFont="1" applyAlignment="1" applyProtection="1">
      <alignment horizontal="left" vertical="center" wrapText="1"/>
      <protection hidden="1"/>
    </xf>
    <xf numFmtId="0" fontId="23" fillId="0" borderId="0" xfId="0" applyFont="1" applyAlignment="1" applyProtection="1">
      <alignment horizontal="left" vertical="center" wrapText="1"/>
      <protection hidden="1"/>
    </xf>
    <xf numFmtId="0" fontId="0" fillId="0" borderId="0" xfId="0" applyAlignment="1">
      <alignment horizontal="left" vertical="center" wrapText="1"/>
    </xf>
    <xf numFmtId="0" fontId="0" fillId="5" borderId="0" xfId="0" applyFill="1" applyAlignment="1" applyProtection="1">
      <alignment horizontal="left" vertical="center"/>
      <protection hidden="1"/>
    </xf>
    <xf numFmtId="0" fontId="0" fillId="5" borderId="11" xfId="0" applyFill="1" applyBorder="1" applyAlignment="1" applyProtection="1">
      <alignment horizontal="left" vertical="center"/>
      <protection hidden="1"/>
    </xf>
    <xf numFmtId="0" fontId="0" fillId="6" borderId="10" xfId="0" applyFill="1" applyBorder="1" applyAlignment="1" applyProtection="1">
      <alignment horizontal="left"/>
      <protection locked="0"/>
    </xf>
    <xf numFmtId="0" fontId="0" fillId="6" borderId="12" xfId="0" applyFill="1" applyBorder="1" applyAlignment="1" applyProtection="1">
      <alignment horizontal="left"/>
      <protection locked="0"/>
    </xf>
    <xf numFmtId="0" fontId="24" fillId="0" borderId="0" xfId="0" applyFont="1" applyAlignment="1" applyProtection="1">
      <alignment horizontal="left" vertical="center" wrapText="1"/>
      <protection hidden="1"/>
    </xf>
    <xf numFmtId="0" fontId="10" fillId="0" borderId="0" xfId="0" applyFont="1" applyAlignment="1" applyProtection="1">
      <alignment horizontal="left"/>
      <protection hidden="1"/>
    </xf>
    <xf numFmtId="0" fontId="36" fillId="0" borderId="0" xfId="0" applyFont="1" applyAlignment="1" applyProtection="1">
      <alignment horizontal="left" vertical="center"/>
      <protection hidden="1"/>
    </xf>
    <xf numFmtId="0" fontId="9" fillId="0" borderId="0" xfId="0" applyFont="1" applyAlignment="1" applyProtection="1">
      <alignment horizontal="left" vertical="center" wrapText="1"/>
      <protection hidden="1"/>
    </xf>
    <xf numFmtId="0" fontId="5" fillId="0" borderId="0" xfId="0" applyFont="1" applyAlignment="1">
      <alignment horizontal="left" wrapText="1"/>
    </xf>
    <xf numFmtId="0" fontId="5" fillId="2" borderId="0" xfId="0" applyFont="1" applyFill="1" applyAlignment="1" applyProtection="1">
      <alignment horizontal="left"/>
      <protection locked="0"/>
    </xf>
    <xf numFmtId="0" fontId="5" fillId="8" borderId="0" xfId="0" applyFont="1" applyFill="1" applyAlignment="1">
      <alignment vertical="center" wrapText="1"/>
    </xf>
    <xf numFmtId="0" fontId="5" fillId="11" borderId="0" xfId="0" applyFont="1" applyFill="1" applyAlignment="1">
      <alignment vertical="center" wrapText="1"/>
    </xf>
    <xf numFmtId="0" fontId="5" fillId="11" borderId="0" xfId="0" applyFont="1" applyFill="1" applyAlignment="1" applyProtection="1">
      <alignment horizontal="center" vertical="center"/>
      <protection hidden="1"/>
    </xf>
    <xf numFmtId="0" fontId="5" fillId="8" borderId="0" xfId="0" applyFont="1" applyFill="1" applyAlignment="1" applyProtection="1">
      <alignment horizontal="center" vertical="center"/>
      <protection hidden="1"/>
    </xf>
  </cellXfs>
  <cellStyles count="12">
    <cellStyle name="Hyperlink 2" xfId="8" xr:uid="{00000000-0005-0000-0000-000001000000}"/>
    <cellStyle name="Link" xfId="1" builtinId="8"/>
    <cellStyle name="Link 2" xfId="11" xr:uid="{17223E33-C79E-4584-9CE0-506E4A9C3FC2}"/>
    <cellStyle name="Prozent" xfId="2" builtinId="5"/>
    <cellStyle name="Standard" xfId="0" builtinId="0"/>
    <cellStyle name="Standard 2" xfId="3" xr:uid="{00000000-0005-0000-0000-000004000000}"/>
    <cellStyle name="Standard 2 2" xfId="9" xr:uid="{00000000-0005-0000-0000-000005000000}"/>
    <cellStyle name="Standard 2 2 2" xfId="10" xr:uid="{06FB5B94-D59D-41FB-812B-0F2C3B727AE4}"/>
    <cellStyle name="Standard 3" xfId="4" xr:uid="{00000000-0005-0000-0000-000006000000}"/>
    <cellStyle name="Standard 3 2" xfId="7" xr:uid="{00000000-0005-0000-0000-000007000000}"/>
    <cellStyle name="Standard 4" xfId="6" xr:uid="{00000000-0005-0000-0000-000008000000}"/>
    <cellStyle name="Standard_Parameter2" xfId="5" xr:uid="{00000000-0005-0000-0000-000009000000}"/>
  </cellStyles>
  <dxfs count="23">
    <dxf>
      <fill>
        <patternFill>
          <bgColor indexed="13"/>
        </patternFill>
      </fill>
    </dxf>
    <dxf>
      <fill>
        <patternFill>
          <bgColor indexed="13"/>
        </patternFill>
      </fill>
    </dxf>
    <dxf>
      <font>
        <condense val="0"/>
        <extend val="0"/>
        <color indexed="9"/>
      </font>
      <fill>
        <patternFill patternType="none">
          <bgColor indexed="65"/>
        </patternFill>
      </fill>
    </dxf>
    <dxf>
      <font>
        <condense val="0"/>
        <extend val="0"/>
        <color indexed="9"/>
      </font>
    </dxf>
    <dxf>
      <font>
        <condense val="0"/>
        <extend val="0"/>
        <color indexed="9"/>
      </font>
    </dxf>
    <dxf>
      <font>
        <condense val="0"/>
        <extend val="0"/>
        <color indexed="9"/>
      </font>
      <fill>
        <patternFill patternType="none">
          <bgColor indexed="65"/>
        </patternFill>
      </fill>
    </dxf>
    <dxf>
      <font>
        <condense val="0"/>
        <extend val="0"/>
        <color indexed="9"/>
      </font>
    </dxf>
    <dxf>
      <fill>
        <patternFill>
          <bgColor rgb="FFFFFFCC"/>
        </patternFill>
      </fill>
    </dxf>
    <dxf>
      <font>
        <condense val="0"/>
        <extend val="0"/>
        <color indexed="9"/>
      </font>
      <fill>
        <patternFill patternType="none">
          <bgColor indexed="65"/>
        </patternFill>
      </fill>
    </dxf>
    <dxf>
      <font>
        <condense val="0"/>
        <extend val="0"/>
        <color indexed="9"/>
      </font>
    </dxf>
    <dxf>
      <font>
        <condense val="0"/>
        <extend val="0"/>
        <color indexed="10"/>
      </font>
      <fill>
        <patternFill patternType="solid">
          <bgColor indexed="42"/>
        </patternFill>
      </fill>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26"/>
        </patternFill>
      </fill>
    </dxf>
    <dxf>
      <fill>
        <patternFill>
          <bgColor indexed="26"/>
        </patternFill>
      </fill>
    </dxf>
    <dxf>
      <font>
        <condense val="0"/>
        <extend val="0"/>
        <color auto="1"/>
      </font>
      <fill>
        <patternFill>
          <bgColor indexed="43"/>
        </patternFill>
      </fill>
    </dxf>
    <dxf>
      <fill>
        <patternFill>
          <bgColor indexed="4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2F48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00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7.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theme" Target="theme/theme1.xml"/><Relationship Id="rId30" Type="http://schemas.openxmlformats.org/officeDocument/2006/relationships/calcChain" Target="calcChain.xml"/></Relationships>
</file>

<file path=xl/ctrlProps/ctrlProp1.xml><?xml version="1.0" encoding="utf-8"?>
<formControlPr xmlns="http://schemas.microsoft.com/office/spreadsheetml/2009/9/main" objectType="Drop" dropLines="50" dropStyle="combo" dx="18" fmlaLink="'SO2'!$E$2" fmlaRange="'SO2'!$B$3:$B$31" sel="29" val="0"/>
</file>

<file path=xl/ctrlProps/ctrlProp10.xml><?xml version="1.0" encoding="utf-8"?>
<formControlPr xmlns="http://schemas.microsoft.com/office/spreadsheetml/2009/9/main" objectType="Drop" dropLines="50" dropStyle="combo" dx="18" fmlaLink="'pH-Wert'!$B$1" fmlaRange="'pH-Wert'!$B$3:$B$19" sel="17" val="0"/>
</file>

<file path=xl/ctrlProps/ctrlProp11.xml><?xml version="1.0" encoding="utf-8"?>
<formControlPr xmlns="http://schemas.microsoft.com/office/spreadsheetml/2009/9/main" objectType="Drop" dropLines="50" dropStyle="combo" dx="20" fmlaLink="Gesamtsäure!$B$25" fmlaRange="Gesamtsäure!$B$26:$B$31" sel="6" val="0"/>
</file>

<file path=xl/ctrlProps/ctrlProp12.xml><?xml version="1.0" encoding="utf-8"?>
<formControlPr xmlns="http://schemas.microsoft.com/office/spreadsheetml/2009/9/main" objectType="Drop" dropLines="50" dropStyle="combo" dx="18" fmlaLink="Asche!$B$1" fmlaRange="Asche!$B$3:$B$19" sel="17" val="0"/>
</file>

<file path=xl/ctrlProps/ctrlProp2.xml><?xml version="1.0" encoding="utf-8"?>
<formControlPr xmlns="http://schemas.microsoft.com/office/spreadsheetml/2009/9/main" objectType="Drop" dropLines="50" dropStyle="combo" dx="18" fmlaLink="'SO2'!$F$2" fmlaRange="'SO2'!$B$3:$B$31" sel="29" val="0"/>
</file>

<file path=xl/ctrlProps/ctrlProp3.xml><?xml version="1.0" encoding="utf-8"?>
<formControlPr xmlns="http://schemas.microsoft.com/office/spreadsheetml/2009/9/main" objectType="Drop" dropLines="15" dropStyle="combo" dx="18" fmlaLink="Teilnehmerdaten!$D$4" fmlaRange="Teilnehmerdaten!$G$5:$G$6" sel="2" val="0"/>
</file>

<file path=xl/ctrlProps/ctrlProp4.xml><?xml version="1.0" encoding="utf-8"?>
<formControlPr xmlns="http://schemas.microsoft.com/office/spreadsheetml/2009/9/main" objectType="Drop" dropLines="50" dropStyle="combo" dx="18" fmlaLink="Lagerung!$B$1" fmlaRange="Lagerung!$B$3:$B$9" sel="7" val="0"/>
</file>

<file path=xl/ctrlProps/ctrlProp5.xml><?xml version="1.0" encoding="utf-8"?>
<formControlPr xmlns="http://schemas.microsoft.com/office/spreadsheetml/2009/9/main" objectType="Drop" dropLines="50" dropStyle="combo" dx="18" fmlaLink="Lagerung!$D$1" fmlaRange="Lagerung!$B$3:$B$9" sel="7" val="0"/>
</file>

<file path=xl/ctrlProps/ctrlProp6.xml><?xml version="1.0" encoding="utf-8"?>
<formControlPr xmlns="http://schemas.microsoft.com/office/spreadsheetml/2009/9/main" objectType="Drop" dropLines="50" dropStyle="combo" dx="18" fmlaLink="Dichte!$B$1" fmlaRange="Dichte!$B$3:$B$25" sel="23" val="0"/>
</file>

<file path=xl/ctrlProps/ctrlProp7.xml><?xml version="1.0" encoding="utf-8"?>
<formControlPr xmlns="http://schemas.microsoft.com/office/spreadsheetml/2009/9/main" objectType="Drop" dropLines="50" dropStyle="combo" dx="18" fmlaLink="Brix!$B$1" fmlaRange="Brix!$B$3:$B$17" sel="15" val="0"/>
</file>

<file path=xl/ctrlProps/ctrlProp8.xml><?xml version="1.0" encoding="utf-8"?>
<formControlPr xmlns="http://schemas.microsoft.com/office/spreadsheetml/2009/9/main" objectType="Drop" dropLines="50" dropStyle="combo" dx="18" fmlaLink="Gesamtsäure!$B$1" fmlaRange="Gesamtsäure!$B$3:$B$20" sel="18" val="0"/>
</file>

<file path=xl/ctrlProps/ctrlProp9.xml><?xml version="1.0" encoding="utf-8"?>
<formControlPr xmlns="http://schemas.microsoft.com/office/spreadsheetml/2009/9/main" objectType="Drop" dropLines="50" dropStyle="combo" dx="18" fmlaLink="Ethanol!$B$1" fmlaRange="Ethanol!$B$3:$B$15" sel="13"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33338</xdr:colOff>
      <xdr:row>40</xdr:row>
      <xdr:rowOff>133350</xdr:rowOff>
    </xdr:to>
    <xdr:pic>
      <xdr:nvPicPr>
        <xdr:cNvPr id="2" name="Picture 1">
          <a:extLst>
            <a:ext uri="{FF2B5EF4-FFF2-40B4-BE49-F238E27FC236}">
              <a16:creationId xmlns:a16="http://schemas.microsoft.com/office/drawing/2014/main" id="{8D831FB2-811F-4F07-873F-EBC5928612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82205" cy="724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78741</xdr:colOff>
      <xdr:row>49</xdr:row>
      <xdr:rowOff>52387</xdr:rowOff>
    </xdr:to>
    <xdr:pic>
      <xdr:nvPicPr>
        <xdr:cNvPr id="2" name="Grafik 1">
          <a:extLst>
            <a:ext uri="{FF2B5EF4-FFF2-40B4-BE49-F238E27FC236}">
              <a16:creationId xmlns:a16="http://schemas.microsoft.com/office/drawing/2014/main" id="{376C5FB3-5FA7-A92B-D675-9F1D6C5FAA95}"/>
            </a:ext>
          </a:extLst>
        </xdr:cNvPr>
        <xdr:cNvPicPr>
          <a:picLocks noChangeAspect="1"/>
        </xdr:cNvPicPr>
      </xdr:nvPicPr>
      <xdr:blipFill>
        <a:blip xmlns:r="http://schemas.openxmlformats.org/officeDocument/2006/relationships" r:embed="rId1"/>
        <a:stretch>
          <a:fillRect/>
        </a:stretch>
      </xdr:blipFill>
      <xdr:spPr>
        <a:xfrm>
          <a:off x="0" y="0"/>
          <a:ext cx="6508116" cy="8686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xdr:colOff>
          <xdr:row>40</xdr:row>
          <xdr:rowOff>9525</xdr:rowOff>
        </xdr:from>
        <xdr:to>
          <xdr:col>7</xdr:col>
          <xdr:colOff>581025</xdr:colOff>
          <xdr:row>41</xdr:row>
          <xdr:rowOff>0</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A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42</xdr:row>
          <xdr:rowOff>9525</xdr:rowOff>
        </xdr:from>
        <xdr:to>
          <xdr:col>7</xdr:col>
          <xdr:colOff>581025</xdr:colOff>
          <xdr:row>43</xdr:row>
          <xdr:rowOff>0</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A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76200</xdr:rowOff>
        </xdr:from>
        <xdr:to>
          <xdr:col>6</xdr:col>
          <xdr:colOff>895350</xdr:colOff>
          <xdr:row>16</xdr:row>
          <xdr:rowOff>361950</xdr:rowOff>
        </xdr:to>
        <xdr:sp macro="" textlink="">
          <xdr:nvSpPr>
            <xdr:cNvPr id="2140" name="Drop Down 92" hidden="1">
              <a:extLst>
                <a:ext uri="{63B3BB69-23CF-44E3-9099-C40C66FF867C}">
                  <a14:compatExt spid="_x0000_s2140"/>
                </a:ext>
                <a:ext uri="{FF2B5EF4-FFF2-40B4-BE49-F238E27FC236}">
                  <a16:creationId xmlns:a16="http://schemas.microsoft.com/office/drawing/2014/main" id="{00000000-0008-0000-0A00-00005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44</xdr:row>
          <xdr:rowOff>9525</xdr:rowOff>
        </xdr:from>
        <xdr:to>
          <xdr:col>7</xdr:col>
          <xdr:colOff>581025</xdr:colOff>
          <xdr:row>45</xdr:row>
          <xdr:rowOff>0</xdr:rowOff>
        </xdr:to>
        <xdr:sp macro="" textlink="">
          <xdr:nvSpPr>
            <xdr:cNvPr id="2142" name="Drop Down 94" hidden="1">
              <a:extLst>
                <a:ext uri="{63B3BB69-23CF-44E3-9099-C40C66FF867C}">
                  <a14:compatExt spid="_x0000_s2142"/>
                </a:ext>
                <a:ext uri="{FF2B5EF4-FFF2-40B4-BE49-F238E27FC236}">
                  <a16:creationId xmlns:a16="http://schemas.microsoft.com/office/drawing/2014/main" id="{00000000-0008-0000-0A00-00005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46</xdr:row>
          <xdr:rowOff>9525</xdr:rowOff>
        </xdr:from>
        <xdr:to>
          <xdr:col>7</xdr:col>
          <xdr:colOff>581025</xdr:colOff>
          <xdr:row>47</xdr:row>
          <xdr:rowOff>0</xdr:rowOff>
        </xdr:to>
        <xdr:sp macro="" textlink="">
          <xdr:nvSpPr>
            <xdr:cNvPr id="2144" name="Drop Down 96" hidden="1">
              <a:extLst>
                <a:ext uri="{63B3BB69-23CF-44E3-9099-C40C66FF867C}">
                  <a14:compatExt spid="_x0000_s2144"/>
                </a:ext>
                <a:ext uri="{FF2B5EF4-FFF2-40B4-BE49-F238E27FC236}">
                  <a16:creationId xmlns:a16="http://schemas.microsoft.com/office/drawing/2014/main" id="{00000000-0008-0000-0A00-00006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51</xdr:row>
          <xdr:rowOff>9525</xdr:rowOff>
        </xdr:from>
        <xdr:to>
          <xdr:col>7</xdr:col>
          <xdr:colOff>581025</xdr:colOff>
          <xdr:row>52</xdr:row>
          <xdr:rowOff>0</xdr:rowOff>
        </xdr:to>
        <xdr:sp macro="" textlink="">
          <xdr:nvSpPr>
            <xdr:cNvPr id="2145" name="Drop Down 97" hidden="1">
              <a:extLst>
                <a:ext uri="{63B3BB69-23CF-44E3-9099-C40C66FF867C}">
                  <a14:compatExt spid="_x0000_s2145"/>
                </a:ext>
                <a:ext uri="{FF2B5EF4-FFF2-40B4-BE49-F238E27FC236}">
                  <a16:creationId xmlns:a16="http://schemas.microsoft.com/office/drawing/2014/main" id="{00000000-0008-0000-0A00-00006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53</xdr:row>
          <xdr:rowOff>9525</xdr:rowOff>
        </xdr:from>
        <xdr:to>
          <xdr:col>7</xdr:col>
          <xdr:colOff>581025</xdr:colOff>
          <xdr:row>54</xdr:row>
          <xdr:rowOff>0</xdr:rowOff>
        </xdr:to>
        <xdr:sp macro="" textlink="">
          <xdr:nvSpPr>
            <xdr:cNvPr id="2146" name="Drop Down 98" hidden="1">
              <a:extLst>
                <a:ext uri="{63B3BB69-23CF-44E3-9099-C40C66FF867C}">
                  <a14:compatExt spid="_x0000_s2146"/>
                </a:ext>
                <a:ext uri="{FF2B5EF4-FFF2-40B4-BE49-F238E27FC236}">
                  <a16:creationId xmlns:a16="http://schemas.microsoft.com/office/drawing/2014/main" id="{00000000-0008-0000-0A00-00006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55</xdr:row>
          <xdr:rowOff>9525</xdr:rowOff>
        </xdr:from>
        <xdr:to>
          <xdr:col>7</xdr:col>
          <xdr:colOff>581025</xdr:colOff>
          <xdr:row>56</xdr:row>
          <xdr:rowOff>0</xdr:rowOff>
        </xdr:to>
        <xdr:sp macro="" textlink="">
          <xdr:nvSpPr>
            <xdr:cNvPr id="2147" name="Drop Down 99" hidden="1">
              <a:extLst>
                <a:ext uri="{63B3BB69-23CF-44E3-9099-C40C66FF867C}">
                  <a14:compatExt spid="_x0000_s2147"/>
                </a:ext>
                <a:ext uri="{FF2B5EF4-FFF2-40B4-BE49-F238E27FC236}">
                  <a16:creationId xmlns:a16="http://schemas.microsoft.com/office/drawing/2014/main" id="{00000000-0008-0000-0A00-00006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58</xdr:row>
          <xdr:rowOff>9525</xdr:rowOff>
        </xdr:from>
        <xdr:to>
          <xdr:col>7</xdr:col>
          <xdr:colOff>581025</xdr:colOff>
          <xdr:row>59</xdr:row>
          <xdr:rowOff>0</xdr:rowOff>
        </xdr:to>
        <xdr:sp macro="" textlink="">
          <xdr:nvSpPr>
            <xdr:cNvPr id="2148" name="Drop Down 100" hidden="1">
              <a:extLst>
                <a:ext uri="{63B3BB69-23CF-44E3-9099-C40C66FF867C}">
                  <a14:compatExt spid="_x0000_s2148"/>
                </a:ext>
                <a:ext uri="{FF2B5EF4-FFF2-40B4-BE49-F238E27FC236}">
                  <a16:creationId xmlns:a16="http://schemas.microsoft.com/office/drawing/2014/main" id="{00000000-0008-0000-0A00-00006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60</xdr:row>
          <xdr:rowOff>9525</xdr:rowOff>
        </xdr:from>
        <xdr:to>
          <xdr:col>7</xdr:col>
          <xdr:colOff>581025</xdr:colOff>
          <xdr:row>61</xdr:row>
          <xdr:rowOff>0</xdr:rowOff>
        </xdr:to>
        <xdr:sp macro="" textlink="">
          <xdr:nvSpPr>
            <xdr:cNvPr id="2149" name="Drop Down 101" hidden="1">
              <a:extLst>
                <a:ext uri="{63B3BB69-23CF-44E3-9099-C40C66FF867C}">
                  <a14:compatExt spid="_x0000_s2149"/>
                </a:ext>
                <a:ext uri="{FF2B5EF4-FFF2-40B4-BE49-F238E27FC236}">
                  <a16:creationId xmlns:a16="http://schemas.microsoft.com/office/drawing/2014/main" id="{00000000-0008-0000-0A00-00006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56</xdr:row>
          <xdr:rowOff>19050</xdr:rowOff>
        </xdr:from>
        <xdr:to>
          <xdr:col>5</xdr:col>
          <xdr:colOff>28575</xdr:colOff>
          <xdr:row>57</xdr:row>
          <xdr:rowOff>19050</xdr:rowOff>
        </xdr:to>
        <xdr:sp macro="" textlink="">
          <xdr:nvSpPr>
            <xdr:cNvPr id="2151" name="Drop Down 103" hidden="1">
              <a:extLst>
                <a:ext uri="{63B3BB69-23CF-44E3-9099-C40C66FF867C}">
                  <a14:compatExt spid="_x0000_s2151"/>
                </a:ext>
                <a:ext uri="{FF2B5EF4-FFF2-40B4-BE49-F238E27FC236}">
                  <a16:creationId xmlns:a16="http://schemas.microsoft.com/office/drawing/2014/main" id="{00000000-0008-0000-0A00-00006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62</xdr:row>
          <xdr:rowOff>9525</xdr:rowOff>
        </xdr:from>
        <xdr:to>
          <xdr:col>7</xdr:col>
          <xdr:colOff>581025</xdr:colOff>
          <xdr:row>63</xdr:row>
          <xdr:rowOff>0</xdr:rowOff>
        </xdr:to>
        <xdr:sp macro="" textlink="">
          <xdr:nvSpPr>
            <xdr:cNvPr id="2152" name="Drop Down 104" hidden="1">
              <a:extLst>
                <a:ext uri="{63B3BB69-23CF-44E3-9099-C40C66FF867C}">
                  <a14:compatExt spid="_x0000_s2152"/>
                </a:ext>
                <a:ext uri="{FF2B5EF4-FFF2-40B4-BE49-F238E27FC236}">
                  <a16:creationId xmlns:a16="http://schemas.microsoft.com/office/drawing/2014/main" id="{00000000-0008-0000-0A00-00006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Dokumente%20und%20Einstellungen/lvu/Lokale%20Einstellungen/Temporary%20Internet%20Files/OLK39/ungesch&#252;tzt/07-01a-ungesch&#252;tzt.xls" TargetMode="External"/><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Daten\TABELLEN\LVU\Ergebnistabellen\2007\ungesch&#252;tzt\07-01a-ungesch&#252;tzt.xls"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TABELLEN/LVU/Ergebnistabellen/2007/ungesch&#252;tzt/ungesch&#252;tzt/07-01a-ungesch&#252;tzt.xls" TargetMode="External"/><Relationship Id="rId1" Type="http://schemas.openxmlformats.org/officeDocument/2006/relationships/externalLinkPath" Target="/Daten/TABELLEN/LVU/Ergebnistabellen/2007/ungesch&#252;tzt/ungesch&#252;tzt/07-01a-ungesch&#252;tzt.xls"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TABELLEN/LVU/Ergebnistabellen/2013/ungeschuetzt/2007/ungesch&#252;tzt/ungesch&#252;tzt/07-01a-ungesch&#252;tzt.xls" TargetMode="External"/><Relationship Id="rId1" Type="http://schemas.openxmlformats.org/officeDocument/2006/relationships/externalLinkPath" Target="/Daten/TABELLEN/LVU/Ergebnistabellen/2013/ungeschuetzt/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3.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omments" Target="../comments3.xml"/><Relationship Id="rId2" Type="http://schemas.openxmlformats.org/officeDocument/2006/relationships/printerSettings" Target="../printerSettings/printerSettings8.bin"/><Relationship Id="rId16" Type="http://schemas.openxmlformats.org/officeDocument/2006/relationships/ctrlProp" Target="../ctrlProps/ctrlProp12.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de/html/pdf/aprotec.php?file=anleitung.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20907-51A5-4938-8647-A4C64D891A74}">
  <dimension ref="A1:C13"/>
  <sheetViews>
    <sheetView workbookViewId="0">
      <selection sqref="A1:C1"/>
    </sheetView>
  </sheetViews>
  <sheetFormatPr baseColWidth="10" defaultColWidth="11.42578125" defaultRowHeight="13.9" x14ac:dyDescent="0.4"/>
  <cols>
    <col min="1" max="2" width="27.7109375" style="121" customWidth="1"/>
    <col min="3" max="3" width="30.42578125" style="121" customWidth="1"/>
    <col min="4" max="16384" width="11.42578125" style="121"/>
  </cols>
  <sheetData>
    <row r="1" spans="1:3" ht="30.75" customHeight="1" x14ac:dyDescent="0.4">
      <c r="A1" s="147" t="s">
        <v>41</v>
      </c>
      <c r="B1" s="148"/>
      <c r="C1" s="148"/>
    </row>
    <row r="2" spans="1:3" ht="51.95" customHeight="1" x14ac:dyDescent="0.4">
      <c r="A2" s="149" t="s">
        <v>69</v>
      </c>
      <c r="B2" s="150"/>
      <c r="C2" s="150"/>
    </row>
    <row r="3" spans="1:3" ht="74.25" customHeight="1" x14ac:dyDescent="0.4">
      <c r="A3" s="149" t="s">
        <v>70</v>
      </c>
      <c r="B3" s="149"/>
      <c r="C3" s="149"/>
    </row>
    <row r="4" spans="1:3" ht="80.45" customHeight="1" x14ac:dyDescent="0.55000000000000004">
      <c r="A4" s="149" t="s">
        <v>71</v>
      </c>
      <c r="B4" s="150"/>
      <c r="C4" s="150"/>
    </row>
    <row r="5" spans="1:3" ht="30.5" customHeight="1" x14ac:dyDescent="0.45">
      <c r="A5" s="151"/>
      <c r="B5" s="151"/>
      <c r="C5" s="151"/>
    </row>
    <row r="6" spans="1:3" ht="30.5" customHeight="1" x14ac:dyDescent="0.4">
      <c r="A6" s="122" t="s">
        <v>42</v>
      </c>
    </row>
    <row r="7" spans="1:3" ht="54" customHeight="1" x14ac:dyDescent="0.4">
      <c r="A7" s="145" t="s">
        <v>43</v>
      </c>
      <c r="B7" s="146"/>
      <c r="C7" s="146"/>
    </row>
    <row r="9" spans="1:3" x14ac:dyDescent="0.4">
      <c r="A9" s="123" t="s">
        <v>44</v>
      </c>
      <c r="B9" s="123" t="s">
        <v>45</v>
      </c>
    </row>
    <row r="10" spans="1:3" ht="15.4" x14ac:dyDescent="0.4">
      <c r="A10" s="124">
        <v>1379</v>
      </c>
      <c r="B10" s="124">
        <v>1380</v>
      </c>
    </row>
    <row r="11" spans="1:3" ht="15.4" x14ac:dyDescent="0.4">
      <c r="A11" s="124">
        <v>179.34</v>
      </c>
      <c r="B11" s="124">
        <v>179</v>
      </c>
    </row>
    <row r="12" spans="1:3" ht="15.4" x14ac:dyDescent="0.4">
      <c r="A12" s="124">
        <v>80.12</v>
      </c>
      <c r="B12" s="124">
        <v>80.099999999999994</v>
      </c>
    </row>
    <row r="13" spans="1:3" ht="15.4" x14ac:dyDescent="0.4">
      <c r="A13" s="124">
        <v>7.8</v>
      </c>
      <c r="B13" s="125">
        <v>7.8</v>
      </c>
    </row>
  </sheetData>
  <sheetProtection password="CAA1" sheet="1" objects="1" scenarios="1"/>
  <mergeCells count="6">
    <mergeCell ref="A7:C7"/>
    <mergeCell ref="A1:C1"/>
    <mergeCell ref="A2:C2"/>
    <mergeCell ref="A3:C3"/>
    <mergeCell ref="A4:C4"/>
    <mergeCell ref="A5:C5"/>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7"/>
  <dimension ref="A1:I64"/>
  <sheetViews>
    <sheetView workbookViewId="0"/>
  </sheetViews>
  <sheetFormatPr baseColWidth="10" defaultColWidth="11.42578125" defaultRowHeight="13.9" x14ac:dyDescent="0.4"/>
  <cols>
    <col min="1" max="1" width="40" style="9" customWidth="1"/>
    <col min="2" max="2" width="14.640625" style="9" customWidth="1"/>
    <col min="3" max="3" width="11.640625" style="9" customWidth="1"/>
    <col min="4" max="8" width="13.640625" style="9" customWidth="1"/>
    <col min="9" max="9" width="4.640625" style="9" customWidth="1"/>
    <col min="10" max="16384" width="11.42578125" style="9"/>
  </cols>
  <sheetData>
    <row r="1" spans="1:8" ht="21.95" customHeight="1" x14ac:dyDescent="0.55000000000000004">
      <c r="A1" s="5" t="s">
        <v>46</v>
      </c>
      <c r="B1" s="6"/>
      <c r="E1" s="7" t="s">
        <v>47</v>
      </c>
      <c r="F1" s="8"/>
      <c r="G1" s="58" t="s">
        <v>115</v>
      </c>
    </row>
    <row r="2" spans="1:8" ht="21.95" customHeight="1" x14ac:dyDescent="0.75">
      <c r="A2" s="5" t="s">
        <v>53</v>
      </c>
      <c r="B2" s="6"/>
      <c r="E2" s="7" t="s">
        <v>48</v>
      </c>
      <c r="F2" s="8"/>
      <c r="G2" s="58" t="s">
        <v>115</v>
      </c>
    </row>
    <row r="3" spans="1:8" ht="12.2" customHeight="1" x14ac:dyDescent="0.55000000000000004">
      <c r="A3" s="5"/>
      <c r="B3" s="6"/>
      <c r="E3" s="192" t="s">
        <v>31</v>
      </c>
      <c r="F3" s="192"/>
      <c r="G3" s="43">
        <v>1</v>
      </c>
      <c r="H3" s="53" t="s">
        <v>236</v>
      </c>
    </row>
    <row r="4" spans="1:8" ht="21.95" customHeight="1" x14ac:dyDescent="0.5">
      <c r="A4" s="7" t="s">
        <v>4</v>
      </c>
      <c r="B4" s="9" t="s">
        <v>2</v>
      </c>
      <c r="E4" s="23" t="s">
        <v>28</v>
      </c>
      <c r="F4" s="109" t="str">
        <f>IF(OR(ISBLANK(G1),G1="?"),"",IF(ISNUMBER(VALUE(G1)),"","Bitte nur Ziffern eingeben (numbers only)"))</f>
        <v/>
      </c>
      <c r="G4" s="22"/>
      <c r="H4" s="10"/>
    </row>
    <row r="5" spans="1:8" ht="21.95" customHeight="1" x14ac:dyDescent="0.5">
      <c r="A5" s="10" t="s">
        <v>49</v>
      </c>
      <c r="E5" s="38">
        <v>46236</v>
      </c>
      <c r="F5" s="109" t="str">
        <f>IF(OR(ISBLANK(G2),G2="?"),"",IF(ISNUMBER(VALUE(G2)),"","Bitte nur Ziffern eingeben (numbers only)"))</f>
        <v/>
      </c>
      <c r="G5" s="8"/>
      <c r="H5" s="10"/>
    </row>
    <row r="6" spans="1:8" ht="12.2" customHeight="1" x14ac:dyDescent="0.4"/>
    <row r="7" spans="1:8" s="11" customFormat="1" ht="38" customHeight="1" x14ac:dyDescent="0.4">
      <c r="A7" s="182" t="s">
        <v>72</v>
      </c>
      <c r="B7" s="182"/>
      <c r="C7" s="182"/>
      <c r="D7" s="182"/>
      <c r="E7" s="182"/>
      <c r="F7" s="182"/>
      <c r="G7" s="182"/>
      <c r="H7" s="182"/>
    </row>
    <row r="8" spans="1:8" s="11" customFormat="1" ht="38" customHeight="1" x14ac:dyDescent="0.4">
      <c r="A8" s="182" t="s">
        <v>304</v>
      </c>
      <c r="B8" s="182"/>
      <c r="C8" s="182"/>
      <c r="D8" s="182"/>
      <c r="E8" s="182"/>
      <c r="F8" s="182"/>
      <c r="G8" s="182"/>
      <c r="H8" s="182"/>
    </row>
    <row r="9" spans="1:8" s="11" customFormat="1" ht="38" customHeight="1" x14ac:dyDescent="0.4">
      <c r="A9" s="182" t="s">
        <v>77</v>
      </c>
      <c r="B9" s="182"/>
      <c r="C9" s="182"/>
      <c r="D9" s="182"/>
      <c r="E9" s="182"/>
      <c r="F9" s="182"/>
      <c r="G9" s="182"/>
      <c r="H9" s="182"/>
    </row>
    <row r="10" spans="1:8" s="11" customFormat="1" ht="9" customHeight="1" x14ac:dyDescent="0.4">
      <c r="A10" s="195"/>
      <c r="B10" s="195"/>
      <c r="C10" s="195"/>
      <c r="D10" s="195"/>
      <c r="E10" s="195"/>
      <c r="F10" s="195"/>
      <c r="G10" s="195"/>
      <c r="H10" s="195"/>
    </row>
    <row r="11" spans="1:8" s="11" customFormat="1" ht="38" customHeight="1" x14ac:dyDescent="0.4">
      <c r="A11" s="182" t="s">
        <v>87</v>
      </c>
      <c r="B11" s="182"/>
      <c r="C11" s="182"/>
      <c r="D11" s="182"/>
      <c r="E11" s="182"/>
      <c r="F11" s="182"/>
      <c r="G11" s="182"/>
      <c r="H11" s="182"/>
    </row>
    <row r="12" spans="1:8" s="11" customFormat="1" ht="38" customHeight="1" x14ac:dyDescent="0.4">
      <c r="A12" s="182" t="s">
        <v>88</v>
      </c>
      <c r="B12" s="182"/>
      <c r="C12" s="182"/>
      <c r="D12" s="182"/>
      <c r="E12" s="182"/>
      <c r="F12" s="182"/>
      <c r="G12" s="182"/>
      <c r="H12" s="182"/>
    </row>
    <row r="13" spans="1:8" s="11" customFormat="1" ht="38" customHeight="1" x14ac:dyDescent="0.4">
      <c r="A13" s="182" t="s">
        <v>78</v>
      </c>
      <c r="B13" s="182"/>
      <c r="C13" s="182"/>
      <c r="D13" s="182"/>
      <c r="E13" s="182"/>
      <c r="F13" s="182"/>
      <c r="G13" s="182"/>
      <c r="H13" s="182"/>
    </row>
    <row r="14" spans="1:8" s="11" customFormat="1" ht="9.9499999999999993" customHeight="1" x14ac:dyDescent="0.4">
      <c r="A14" s="182"/>
      <c r="B14" s="182"/>
      <c r="C14" s="182"/>
      <c r="D14" s="182"/>
      <c r="E14" s="182"/>
      <c r="F14" s="182"/>
      <c r="G14" s="182"/>
      <c r="H14" s="182"/>
    </row>
    <row r="15" spans="1:8" s="11" customFormat="1" ht="20" customHeight="1" x14ac:dyDescent="0.4">
      <c r="A15" s="186"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5" s="186"/>
      <c r="C15" s="186"/>
      <c r="D15" s="186"/>
      <c r="E15" s="186"/>
      <c r="F15" s="186"/>
      <c r="G15" s="186"/>
    </row>
    <row r="16" spans="1:8" s="11" customFormat="1" ht="20" customHeight="1" x14ac:dyDescent="0.4">
      <c r="A16" s="186" t="str">
        <f>IF(OR(OR(G1="?",ISBLANK(G1)),OR(G2="?",ISBLANK(G2))),"Nur wenn diese beiden Felder korrekt ausgefüllt sind, kann der Absender dieser Tabelle identifiziert werden.","")</f>
        <v>Nur wenn diese beiden Felder korrekt ausgefüllt sind, kann der Absender dieser Tabelle identifiziert werden.</v>
      </c>
      <c r="B16" s="187"/>
      <c r="C16" s="187"/>
      <c r="D16" s="187"/>
      <c r="E16" s="187"/>
      <c r="F16" s="187"/>
      <c r="G16" s="187"/>
    </row>
    <row r="17" spans="1:9" s="11" customFormat="1" ht="38" customHeight="1" x14ac:dyDescent="0.5">
      <c r="A17" s="185" t="s">
        <v>257</v>
      </c>
      <c r="B17" s="185"/>
      <c r="C17" s="185"/>
      <c r="D17" s="185"/>
      <c r="E17" s="185"/>
      <c r="F17" s="185"/>
      <c r="G17" s="49"/>
      <c r="I17" s="9"/>
    </row>
    <row r="18" spans="1:9" ht="25.25" customHeight="1" x14ac:dyDescent="0.4">
      <c r="A18" s="194" t="s">
        <v>249</v>
      </c>
      <c r="B18" s="194"/>
      <c r="C18" s="194"/>
      <c r="D18" s="194"/>
      <c r="E18" s="194"/>
      <c r="F18" s="194"/>
      <c r="G18" s="194"/>
    </row>
    <row r="19" spans="1:9" ht="23.1" customHeight="1" x14ac:dyDescent="0.5">
      <c r="A19" s="7" t="s">
        <v>52</v>
      </c>
    </row>
    <row r="20" spans="1:9" ht="9.9499999999999993" hidden="1" customHeight="1" x14ac:dyDescent="0.4"/>
    <row r="21" spans="1:9" s="20" customFormat="1" ht="36" customHeight="1" x14ac:dyDescent="0.45">
      <c r="A21" s="14" t="s">
        <v>55</v>
      </c>
      <c r="B21" s="14" t="s">
        <v>0</v>
      </c>
      <c r="C21" s="17" t="s">
        <v>29</v>
      </c>
      <c r="D21" s="17" t="s">
        <v>101</v>
      </c>
      <c r="E21" s="17" t="s">
        <v>102</v>
      </c>
      <c r="F21" s="17" t="s">
        <v>50</v>
      </c>
      <c r="G21" s="182" t="s">
        <v>86</v>
      </c>
      <c r="H21" s="182"/>
      <c r="I21" s="21"/>
    </row>
    <row r="22" spans="1:9" s="20" customFormat="1" ht="9.9499999999999993" customHeight="1" x14ac:dyDescent="0.45">
      <c r="A22" s="14"/>
      <c r="B22" s="14"/>
      <c r="C22" s="17"/>
      <c r="D22" s="17"/>
      <c r="E22" s="17"/>
      <c r="F22" s="17"/>
      <c r="G22" s="37"/>
      <c r="H22" s="35"/>
      <c r="I22" s="21"/>
    </row>
    <row r="23" spans="1:9" s="20" customFormat="1" ht="23.1" customHeight="1" x14ac:dyDescent="0.45">
      <c r="A23" s="198" t="s">
        <v>108</v>
      </c>
      <c r="B23" s="198" t="s">
        <v>209</v>
      </c>
      <c r="C23" s="201">
        <v>3</v>
      </c>
      <c r="D23" s="105"/>
      <c r="E23" s="105"/>
      <c r="F23" s="36">
        <f>'SO2'!E2</f>
        <v>29</v>
      </c>
      <c r="G23" s="106"/>
      <c r="H23" s="40">
        <f>'SO2'!$C$1</f>
        <v>28</v>
      </c>
      <c r="I23" s="39"/>
    </row>
    <row r="24" spans="1:9" s="20" customFormat="1" ht="23.1" customHeight="1" x14ac:dyDescent="0.45">
      <c r="A24" s="199" t="s">
        <v>109</v>
      </c>
      <c r="B24" s="199" t="s">
        <v>209</v>
      </c>
      <c r="C24" s="200">
        <v>3</v>
      </c>
      <c r="D24" s="105"/>
      <c r="E24" s="105"/>
      <c r="F24" s="36">
        <f>'SO2'!F2</f>
        <v>29</v>
      </c>
      <c r="G24" s="106"/>
      <c r="H24" s="40">
        <f>'SO2'!$C$1</f>
        <v>28</v>
      </c>
      <c r="I24" s="41"/>
    </row>
    <row r="25" spans="1:9" s="20" customFormat="1" ht="23.1" customHeight="1" x14ac:dyDescent="0.45">
      <c r="A25" s="199" t="s">
        <v>143</v>
      </c>
      <c r="B25" s="199" t="s">
        <v>144</v>
      </c>
      <c r="C25" s="200">
        <v>6</v>
      </c>
      <c r="D25" s="105"/>
      <c r="E25" s="105"/>
      <c r="F25" s="36">
        <f>Dichte!B1</f>
        <v>23</v>
      </c>
      <c r="G25" s="118"/>
      <c r="H25" s="40">
        <f>Dichte!C1</f>
        <v>22</v>
      </c>
      <c r="I25" s="41"/>
    </row>
    <row r="26" spans="1:9" s="20" customFormat="1" ht="23.1" customHeight="1" x14ac:dyDescent="0.45">
      <c r="A26" s="199" t="s">
        <v>250</v>
      </c>
      <c r="B26" s="199" t="s">
        <v>251</v>
      </c>
      <c r="C26" s="200">
        <v>4</v>
      </c>
      <c r="D26" s="105"/>
      <c r="E26" s="105"/>
      <c r="F26" s="36">
        <f>Brix!B1</f>
        <v>15</v>
      </c>
      <c r="G26" s="118"/>
      <c r="H26" s="40">
        <f>Brix!C1</f>
        <v>14</v>
      </c>
      <c r="I26" s="41"/>
    </row>
    <row r="27" spans="1:9" s="20" customFormat="1" ht="35" customHeight="1" x14ac:dyDescent="0.45">
      <c r="A27" s="199" t="s">
        <v>145</v>
      </c>
      <c r="B27" s="199" t="s">
        <v>147</v>
      </c>
      <c r="C27" s="200">
        <v>4</v>
      </c>
      <c r="D27" s="105"/>
      <c r="E27" s="105"/>
      <c r="F27" s="36">
        <f>Gesamtsäure!B1</f>
        <v>18</v>
      </c>
      <c r="G27" s="119">
        <f>Gesamtsäure!B25</f>
        <v>6</v>
      </c>
      <c r="H27" s="40">
        <f>Gesamtsäure!C1</f>
        <v>17</v>
      </c>
      <c r="I27" s="119">
        <f>Gesamtsäure!C25</f>
        <v>5</v>
      </c>
    </row>
    <row r="28" spans="1:9" s="20" customFormat="1" ht="23" customHeight="1" x14ac:dyDescent="0.45">
      <c r="A28" s="199" t="s">
        <v>146</v>
      </c>
      <c r="B28" s="199" t="s">
        <v>148</v>
      </c>
      <c r="C28" s="200">
        <v>3</v>
      </c>
      <c r="D28" s="105"/>
      <c r="E28" s="105"/>
      <c r="F28" s="36">
        <f>Ethanol!B1</f>
        <v>13</v>
      </c>
      <c r="G28" s="118"/>
      <c r="H28" s="40">
        <f>Ethanol!C1</f>
        <v>12</v>
      </c>
      <c r="I28" s="41"/>
    </row>
    <row r="29" spans="1:9" s="20" customFormat="1" ht="23" customHeight="1" x14ac:dyDescent="0.45">
      <c r="A29" s="199" t="s">
        <v>219</v>
      </c>
      <c r="B29" s="199" t="s">
        <v>144</v>
      </c>
      <c r="C29" s="200">
        <v>3</v>
      </c>
      <c r="D29" s="105"/>
      <c r="E29" s="105"/>
      <c r="F29" s="36">
        <f>'pH-Wert'!B1</f>
        <v>17</v>
      </c>
      <c r="G29" s="118"/>
      <c r="H29" s="40">
        <f>'pH-Wert'!C1</f>
        <v>16</v>
      </c>
      <c r="I29" s="41"/>
    </row>
    <row r="30" spans="1:9" s="20" customFormat="1" ht="23" customHeight="1" x14ac:dyDescent="0.45">
      <c r="A30" s="199" t="s">
        <v>275</v>
      </c>
      <c r="B30" s="199" t="s">
        <v>147</v>
      </c>
      <c r="C30" s="200">
        <v>3</v>
      </c>
      <c r="D30" s="105"/>
      <c r="E30" s="105"/>
      <c r="F30" s="36">
        <f>Asche!B1</f>
        <v>17</v>
      </c>
      <c r="G30" s="118"/>
      <c r="H30" s="40">
        <f>Asche!C1</f>
        <v>16</v>
      </c>
      <c r="I30" s="41"/>
    </row>
    <row r="31" spans="1:9" s="20" customFormat="1" ht="30.2" customHeight="1" x14ac:dyDescent="0.45">
      <c r="A31" s="196" t="s">
        <v>256</v>
      </c>
      <c r="B31" s="196"/>
      <c r="C31" s="94"/>
      <c r="D31" s="95" t="s">
        <v>81</v>
      </c>
      <c r="E31" s="95" t="s">
        <v>82</v>
      </c>
      <c r="F31" s="95" t="s">
        <v>83</v>
      </c>
      <c r="G31" s="95" t="s">
        <v>84</v>
      </c>
      <c r="H31" s="95" t="s">
        <v>85</v>
      </c>
      <c r="I31" s="41"/>
    </row>
    <row r="32" spans="1:9" s="20" customFormat="1" ht="23.1" customHeight="1" x14ac:dyDescent="0.45">
      <c r="A32" s="198" t="s">
        <v>139</v>
      </c>
      <c r="B32" s="198" t="s">
        <v>209</v>
      </c>
      <c r="C32" s="201">
        <v>3</v>
      </c>
      <c r="D32" s="107"/>
      <c r="E32" s="107"/>
      <c r="F32" s="108"/>
      <c r="G32" s="108"/>
      <c r="H32" s="108"/>
      <c r="I32" s="41"/>
    </row>
    <row r="33" spans="1:9" s="20" customFormat="1" ht="23.1" customHeight="1" x14ac:dyDescent="0.45">
      <c r="A33" s="198" t="s">
        <v>140</v>
      </c>
      <c r="B33" s="198" t="s">
        <v>209</v>
      </c>
      <c r="C33" s="201">
        <v>3</v>
      </c>
      <c r="D33" s="107"/>
      <c r="E33" s="107"/>
      <c r="F33" s="108"/>
      <c r="G33" s="108"/>
      <c r="H33" s="108"/>
      <c r="I33" s="41"/>
    </row>
    <row r="34" spans="1:9" s="20" customFormat="1" ht="23.1" customHeight="1" x14ac:dyDescent="0.45">
      <c r="A34" s="199" t="s">
        <v>141</v>
      </c>
      <c r="B34" s="199" t="s">
        <v>209</v>
      </c>
      <c r="C34" s="200">
        <v>3</v>
      </c>
      <c r="D34" s="107"/>
      <c r="E34" s="107"/>
      <c r="F34" s="108"/>
      <c r="G34" s="108"/>
      <c r="H34" s="108"/>
      <c r="I34" s="41"/>
    </row>
    <row r="35" spans="1:9" s="20" customFormat="1" ht="23.1" customHeight="1" x14ac:dyDescent="0.45">
      <c r="A35" s="199" t="s">
        <v>142</v>
      </c>
      <c r="B35" s="199" t="s">
        <v>209</v>
      </c>
      <c r="C35" s="200">
        <v>3</v>
      </c>
      <c r="D35" s="107"/>
      <c r="E35" s="107"/>
      <c r="F35" s="108"/>
      <c r="G35" s="108"/>
      <c r="H35" s="108"/>
      <c r="I35" s="41"/>
    </row>
    <row r="36" spans="1:9" s="20" customFormat="1" ht="15" customHeight="1" x14ac:dyDescent="0.45">
      <c r="A36" s="34"/>
      <c r="B36" s="34"/>
      <c r="C36" s="36"/>
      <c r="D36" s="50"/>
      <c r="E36" s="50"/>
      <c r="F36" s="51"/>
      <c r="G36" s="51"/>
      <c r="H36" s="52"/>
      <c r="I36" s="41"/>
    </row>
    <row r="37" spans="1:9" ht="23.1" customHeight="1" x14ac:dyDescent="0.45">
      <c r="A37" s="193" t="s">
        <v>56</v>
      </c>
      <c r="B37" s="193"/>
      <c r="C37" s="193"/>
      <c r="D37" s="193"/>
      <c r="E37" s="193"/>
      <c r="F37" s="193"/>
      <c r="G37" s="193"/>
      <c r="H37" s="193"/>
    </row>
    <row r="38" spans="1:9" ht="9.9499999999999993" customHeight="1" x14ac:dyDescent="0.45">
      <c r="A38" s="42"/>
      <c r="B38" s="42"/>
      <c r="C38" s="42"/>
      <c r="D38" s="42"/>
      <c r="E38" s="42"/>
      <c r="F38" s="42"/>
      <c r="G38" s="42"/>
      <c r="H38" s="42"/>
    </row>
    <row r="39" spans="1:9" ht="35.1" customHeight="1" x14ac:dyDescent="0.4">
      <c r="A39" s="182" t="s">
        <v>51</v>
      </c>
      <c r="B39" s="182"/>
      <c r="C39" s="182"/>
      <c r="D39" s="182"/>
      <c r="E39" s="182"/>
      <c r="F39" s="182"/>
      <c r="G39" s="182"/>
      <c r="H39" s="182"/>
    </row>
    <row r="40" spans="1:9" ht="15" customHeight="1" x14ac:dyDescent="0.5">
      <c r="A40" s="62"/>
      <c r="B40" s="63"/>
      <c r="C40" s="63"/>
      <c r="D40" s="63"/>
      <c r="E40" s="63"/>
      <c r="F40" s="63"/>
      <c r="G40" s="63"/>
      <c r="H40" s="64"/>
    </row>
    <row r="41" spans="1:9" ht="18" customHeight="1" x14ac:dyDescent="0.4">
      <c r="A41" s="90" t="s">
        <v>254</v>
      </c>
      <c r="B41" s="180"/>
      <c r="C41" s="180"/>
      <c r="D41" s="180"/>
      <c r="E41" s="180"/>
      <c r="F41" s="180"/>
      <c r="G41" s="180"/>
      <c r="H41" s="181"/>
      <c r="I41" s="12" t="b">
        <f>ISBLANK(VLOOKUP(F23,'SO2'!A3:C36,3))</f>
        <v>1</v>
      </c>
    </row>
    <row r="42" spans="1:9" ht="27" customHeight="1" x14ac:dyDescent="0.4">
      <c r="A42" s="91" t="str">
        <f>IF(F23=H23,"bitte eingeben:",IF(I41,"","Art der Modifikation:"))</f>
        <v/>
      </c>
      <c r="B42" s="175"/>
      <c r="C42" s="175"/>
      <c r="D42" s="175"/>
      <c r="E42" s="175"/>
      <c r="F42" s="175"/>
      <c r="G42" s="175"/>
      <c r="H42" s="176"/>
      <c r="I42" s="12"/>
    </row>
    <row r="43" spans="1:9" ht="18" customHeight="1" x14ac:dyDescent="0.4">
      <c r="A43" s="90" t="s">
        <v>255</v>
      </c>
      <c r="B43" s="180"/>
      <c r="C43" s="180"/>
      <c r="D43" s="180"/>
      <c r="E43" s="180"/>
      <c r="F43" s="180"/>
      <c r="G43" s="180"/>
      <c r="H43" s="181"/>
      <c r="I43" s="12" t="b">
        <f>ISBLANK(VLOOKUP(F24,'SO2'!A3:C36,3))</f>
        <v>1</v>
      </c>
    </row>
    <row r="44" spans="1:9" ht="27" customHeight="1" x14ac:dyDescent="0.4">
      <c r="A44" s="91" t="str">
        <f>IF(F24=H24,"bitte eingeben:",IF(I43,"","Art der Modifikation:"))</f>
        <v/>
      </c>
      <c r="B44" s="183"/>
      <c r="C44" s="183"/>
      <c r="D44" s="183"/>
      <c r="E44" s="183"/>
      <c r="F44" s="183"/>
      <c r="G44" s="183"/>
      <c r="H44" s="184"/>
      <c r="I44" s="12"/>
    </row>
    <row r="45" spans="1:9" ht="18" customHeight="1" x14ac:dyDescent="0.4">
      <c r="A45" s="90" t="s">
        <v>89</v>
      </c>
      <c r="B45" s="174">
        <f>Lagerung!B1</f>
        <v>7</v>
      </c>
      <c r="C45" s="174"/>
      <c r="D45" s="174"/>
      <c r="E45" s="174"/>
      <c r="F45" s="174"/>
      <c r="G45" s="174"/>
      <c r="H45" s="179"/>
      <c r="I45" s="12">
        <f>Lagerung!C1</f>
        <v>6</v>
      </c>
    </row>
    <row r="46" spans="1:9" ht="27" customHeight="1" x14ac:dyDescent="0.4">
      <c r="A46" s="92" t="str">
        <f>IF(B45=I45,"bitte eingeben:","")</f>
        <v/>
      </c>
      <c r="B46" s="177"/>
      <c r="C46" s="177"/>
      <c r="D46" s="177"/>
      <c r="E46" s="177"/>
      <c r="F46" s="177"/>
      <c r="G46" s="177"/>
      <c r="H46" s="178"/>
      <c r="I46" s="12"/>
    </row>
    <row r="47" spans="1:9" ht="18" customHeight="1" x14ac:dyDescent="0.4">
      <c r="A47" s="90" t="s">
        <v>94</v>
      </c>
      <c r="B47" s="174">
        <f>Lagerung!D1</f>
        <v>7</v>
      </c>
      <c r="C47" s="174"/>
      <c r="D47" s="174"/>
      <c r="E47" s="174"/>
      <c r="F47" s="174"/>
      <c r="G47" s="174"/>
      <c r="H47" s="179"/>
      <c r="I47" s="12">
        <f>Lagerung!C1</f>
        <v>6</v>
      </c>
    </row>
    <row r="48" spans="1:9" ht="27" customHeight="1" x14ac:dyDescent="0.4">
      <c r="A48" s="92" t="str">
        <f>IF(B47=I47,"bitte eingeben:","")</f>
        <v/>
      </c>
      <c r="B48" s="177"/>
      <c r="C48" s="177"/>
      <c r="D48" s="177"/>
      <c r="E48" s="177"/>
      <c r="F48" s="177"/>
      <c r="G48" s="177"/>
      <c r="H48" s="178"/>
      <c r="I48" s="12"/>
    </row>
    <row r="49" spans="1:9" s="11" customFormat="1" ht="18" customHeight="1" x14ac:dyDescent="0.4">
      <c r="A49" s="93" t="s">
        <v>136</v>
      </c>
      <c r="B49" s="188"/>
      <c r="C49" s="188"/>
      <c r="D49" s="188"/>
      <c r="E49" s="188"/>
      <c r="F49" s="188"/>
      <c r="G49" s="188"/>
      <c r="H49" s="189"/>
      <c r="I49" s="60"/>
    </row>
    <row r="50" spans="1:9" ht="27" customHeight="1" x14ac:dyDescent="0.4">
      <c r="A50" s="65" t="s">
        <v>137</v>
      </c>
      <c r="B50" s="190"/>
      <c r="C50" s="190"/>
      <c r="D50" s="190"/>
      <c r="E50" s="190"/>
      <c r="F50" s="190"/>
      <c r="G50" s="190"/>
      <c r="H50" s="191"/>
    </row>
    <row r="52" spans="1:9" ht="18" customHeight="1" x14ac:dyDescent="0.45">
      <c r="A52" s="89" t="s">
        <v>194</v>
      </c>
      <c r="B52" s="174"/>
      <c r="C52" s="174"/>
      <c r="D52" s="174"/>
      <c r="E52" s="174"/>
      <c r="F52" s="174"/>
      <c r="G52" s="174"/>
      <c r="H52" s="174"/>
      <c r="I52" s="12" t="b">
        <f>ISBLANK(VLOOKUP(F25,Dichte!A3:C25,3))</f>
        <v>1</v>
      </c>
    </row>
    <row r="53" spans="1:9" ht="27" customHeight="1" x14ac:dyDescent="0.4">
      <c r="A53" s="86" t="str">
        <f>IF(F25=H25,"bitte eingeben:",IF(I52,"","Art der Modifikation:"))</f>
        <v/>
      </c>
      <c r="B53" s="175"/>
      <c r="C53" s="175"/>
      <c r="D53" s="175"/>
      <c r="E53" s="175"/>
      <c r="F53" s="175"/>
      <c r="G53" s="175"/>
      <c r="H53" s="176"/>
    </row>
    <row r="54" spans="1:9" ht="18" customHeight="1" x14ac:dyDescent="0.45">
      <c r="A54" s="89" t="s">
        <v>252</v>
      </c>
      <c r="B54" s="174"/>
      <c r="C54" s="174"/>
      <c r="D54" s="174"/>
      <c r="E54" s="174"/>
      <c r="F54" s="174"/>
      <c r="G54" s="174"/>
      <c r="H54" s="174"/>
      <c r="I54" s="12" t="b">
        <f>ISBLANK(VLOOKUP(F26,Brix!A3:C17,3))</f>
        <v>1</v>
      </c>
    </row>
    <row r="55" spans="1:9" ht="27" customHeight="1" x14ac:dyDescent="0.4">
      <c r="A55" s="86" t="str">
        <f>IF(F26=H26,"bitte eingeben:",IF(I54,"","Art der Modifikation:"))</f>
        <v/>
      </c>
      <c r="B55" s="175"/>
      <c r="C55" s="175"/>
      <c r="D55" s="175"/>
      <c r="E55" s="175"/>
      <c r="F55" s="175"/>
      <c r="G55" s="175"/>
      <c r="H55" s="176"/>
    </row>
    <row r="56" spans="1:9" ht="18" customHeight="1" x14ac:dyDescent="0.45">
      <c r="A56" s="89" t="s">
        <v>195</v>
      </c>
      <c r="B56" s="174"/>
      <c r="C56" s="174"/>
      <c r="D56" s="174"/>
      <c r="E56" s="174"/>
      <c r="F56" s="174"/>
      <c r="G56" s="174"/>
      <c r="H56" s="174"/>
      <c r="I56" s="12" t="b">
        <f>ISBLANK(VLOOKUP(F27,Gesamtsäure!A3:C20,3))</f>
        <v>1</v>
      </c>
    </row>
    <row r="57" spans="1:9" ht="18" customHeight="1" x14ac:dyDescent="0.45">
      <c r="A57" s="89" t="s">
        <v>269</v>
      </c>
      <c r="B57" s="115"/>
      <c r="C57" s="115"/>
      <c r="D57" s="115"/>
      <c r="E57" s="115"/>
      <c r="F57" s="116" t="s">
        <v>270</v>
      </c>
      <c r="G57" s="117"/>
      <c r="H57" s="115"/>
      <c r="I57" s="12"/>
    </row>
    <row r="58" spans="1:9" ht="27" customHeight="1" x14ac:dyDescent="0.4">
      <c r="A58" s="86" t="str">
        <f>IF(F27=H27,"bitte eingeben:",IF(I56,"","Art der Modifikation:"))</f>
        <v/>
      </c>
      <c r="B58" s="175"/>
      <c r="C58" s="175"/>
      <c r="D58" s="175"/>
      <c r="E58" s="175"/>
      <c r="F58" s="175"/>
      <c r="G58" s="175"/>
      <c r="H58" s="176"/>
    </row>
    <row r="59" spans="1:9" ht="18" customHeight="1" x14ac:dyDescent="0.45">
      <c r="A59" s="89" t="s">
        <v>183</v>
      </c>
      <c r="B59" s="174"/>
      <c r="C59" s="174"/>
      <c r="D59" s="174"/>
      <c r="E59" s="174"/>
      <c r="F59" s="174"/>
      <c r="G59" s="174"/>
      <c r="H59" s="174"/>
      <c r="I59" s="12" t="b">
        <f>ISBLANK(VLOOKUP(F28,Ethanol!A3:C15,3))</f>
        <v>1</v>
      </c>
    </row>
    <row r="60" spans="1:9" ht="27" customHeight="1" x14ac:dyDescent="0.4">
      <c r="A60" s="86" t="str">
        <f>IF(F28=H28,"bitte eingeben:",IF(I59,"","Art der Modifikation:"))</f>
        <v/>
      </c>
      <c r="B60" s="175"/>
      <c r="C60" s="175"/>
      <c r="D60" s="175"/>
      <c r="E60" s="175"/>
      <c r="F60" s="175"/>
      <c r="G60" s="175"/>
      <c r="H60" s="176"/>
    </row>
    <row r="61" spans="1:9" ht="18" customHeight="1" x14ac:dyDescent="0.45">
      <c r="A61" s="89" t="s">
        <v>220</v>
      </c>
      <c r="B61" s="174"/>
      <c r="C61" s="174"/>
      <c r="D61" s="174"/>
      <c r="E61" s="174"/>
      <c r="F61" s="174"/>
      <c r="G61" s="174"/>
      <c r="H61" s="174"/>
      <c r="I61" s="12" t="b">
        <f>ISBLANK(VLOOKUP(F29,'pH-Wert'!A3:C19,3))</f>
        <v>1</v>
      </c>
    </row>
    <row r="62" spans="1:9" ht="27" customHeight="1" x14ac:dyDescent="0.4">
      <c r="A62" s="86" t="str">
        <f>IF(F29=H29,"bitte eingeben:",IF(I61,"","Art der Modifikation:"))</f>
        <v/>
      </c>
      <c r="B62" s="175"/>
      <c r="C62" s="175"/>
      <c r="D62" s="175"/>
      <c r="E62" s="175"/>
      <c r="F62" s="175"/>
      <c r="G62" s="175"/>
      <c r="H62" s="176"/>
    </row>
    <row r="63" spans="1:9" ht="18" customHeight="1" x14ac:dyDescent="0.45">
      <c r="A63" s="89" t="s">
        <v>276</v>
      </c>
      <c r="B63" s="174"/>
      <c r="C63" s="174"/>
      <c r="D63" s="174"/>
      <c r="E63" s="174"/>
      <c r="F63" s="174"/>
      <c r="G63" s="174"/>
      <c r="H63" s="174"/>
      <c r="I63" s="12" t="b">
        <f>ISBLANK(VLOOKUP(F30,Asche!A3:C19,3))</f>
        <v>1</v>
      </c>
    </row>
    <row r="64" spans="1:9" ht="27" customHeight="1" x14ac:dyDescent="0.4">
      <c r="A64" s="86" t="str">
        <f>IF(F30=H30,"bitte eingeben:",IF(I63,"","Art der Modifikation:"))</f>
        <v/>
      </c>
      <c r="B64" s="175"/>
      <c r="C64" s="175"/>
      <c r="D64" s="175"/>
      <c r="E64" s="175"/>
      <c r="F64" s="175"/>
      <c r="G64" s="175"/>
      <c r="H64" s="176"/>
    </row>
  </sheetData>
  <sheetProtection algorithmName="SHA-512" hashValue="gEbnvv5/V0Nc8bdYKHnkjRIIHThJNorSXusvcBMrSC68Aip/6emRVwoxSGQp32mJM7P4WM0Id1KACcrTnQpKLg==" saltValue="1fSXKa1hcxc8AlnkFKJXSA==" spinCount="100000" sheet="1" objects="1" scenarios="1"/>
  <mergeCells count="39">
    <mergeCell ref="B49:H49"/>
    <mergeCell ref="B50:H50"/>
    <mergeCell ref="E3:F3"/>
    <mergeCell ref="A7:H7"/>
    <mergeCell ref="A8:H8"/>
    <mergeCell ref="A9:H9"/>
    <mergeCell ref="A39:H39"/>
    <mergeCell ref="A37:H37"/>
    <mergeCell ref="A18:G18"/>
    <mergeCell ref="G21:H21"/>
    <mergeCell ref="A10:H10"/>
    <mergeCell ref="A12:H12"/>
    <mergeCell ref="A31:B31"/>
    <mergeCell ref="A15:G15"/>
    <mergeCell ref="A14:H14"/>
    <mergeCell ref="A11:H11"/>
    <mergeCell ref="B48:H48"/>
    <mergeCell ref="B45:H45"/>
    <mergeCell ref="B47:H47"/>
    <mergeCell ref="B43:H43"/>
    <mergeCell ref="A13:H13"/>
    <mergeCell ref="B44:H44"/>
    <mergeCell ref="B41:H41"/>
    <mergeCell ref="B42:H42"/>
    <mergeCell ref="B46:H46"/>
    <mergeCell ref="A17:F17"/>
    <mergeCell ref="A16:G16"/>
    <mergeCell ref="B52:H52"/>
    <mergeCell ref="B54:H54"/>
    <mergeCell ref="B56:H56"/>
    <mergeCell ref="B59:H59"/>
    <mergeCell ref="B53:H53"/>
    <mergeCell ref="B63:H63"/>
    <mergeCell ref="B64:H64"/>
    <mergeCell ref="B60:H60"/>
    <mergeCell ref="B58:H58"/>
    <mergeCell ref="B55:H55"/>
    <mergeCell ref="B61:H61"/>
    <mergeCell ref="B62:H62"/>
  </mergeCells>
  <phoneticPr fontId="0" type="noConversion"/>
  <conditionalFormatting sqref="B42:H42">
    <cfRule type="expression" dxfId="22" priority="15" stopIfTrue="1">
      <formula>OR($F$23-$H$23=0,NOT(I41))</formula>
    </cfRule>
  </conditionalFormatting>
  <conditionalFormatting sqref="B44:H44">
    <cfRule type="expression" dxfId="21" priority="17" stopIfTrue="1">
      <formula>OR($F$24-$H$24=0,NOT(I43))</formula>
    </cfRule>
  </conditionalFormatting>
  <conditionalFormatting sqref="B46:H46">
    <cfRule type="expression" dxfId="20" priority="20" stopIfTrue="1">
      <formula>$B$45-$I$45=0</formula>
    </cfRule>
  </conditionalFormatting>
  <conditionalFormatting sqref="B48:H48">
    <cfRule type="expression" dxfId="19" priority="21" stopIfTrue="1">
      <formula>$B$47-$I$47=0</formula>
    </cfRule>
  </conditionalFormatting>
  <conditionalFormatting sqref="B53:H53">
    <cfRule type="expression" dxfId="18" priority="12" stopIfTrue="1">
      <formula>OR($F$25-$H$25=0,NOT(I52))</formula>
    </cfRule>
  </conditionalFormatting>
  <conditionalFormatting sqref="B55:H55">
    <cfRule type="expression" dxfId="17" priority="9" stopIfTrue="1">
      <formula>OR($F$26-$H$26=0,NOT(I54))</formula>
    </cfRule>
  </conditionalFormatting>
  <conditionalFormatting sqref="B58:H58">
    <cfRule type="expression" dxfId="16" priority="11" stopIfTrue="1">
      <formula>OR($F$27-$H$27=0,NOT(I56))</formula>
    </cfRule>
  </conditionalFormatting>
  <conditionalFormatting sqref="B60:H60">
    <cfRule type="expression" dxfId="15" priority="10" stopIfTrue="1">
      <formula>OR($F$28-$H$28=0,NOT(I59))</formula>
    </cfRule>
  </conditionalFormatting>
  <conditionalFormatting sqref="B62:H62">
    <cfRule type="expression" dxfId="14" priority="5" stopIfTrue="1">
      <formula>OR($F$29-$H$29=0,NOT(I61))</formula>
    </cfRule>
  </conditionalFormatting>
  <conditionalFormatting sqref="B64:H64">
    <cfRule type="expression" dxfId="13" priority="1" stopIfTrue="1">
      <formula>OR($F$29-$H$29=0,NOT(I63))</formula>
    </cfRule>
  </conditionalFormatting>
  <conditionalFormatting sqref="F23:F30">
    <cfRule type="expression" dxfId="12" priority="7" stopIfTrue="1">
      <formula>$F23-$H23=1</formula>
    </cfRule>
  </conditionalFormatting>
  <conditionalFormatting sqref="F32:F36">
    <cfRule type="expression" dxfId="11" priority="18" stopIfTrue="1">
      <formula>$F32-$H32=1</formula>
    </cfRule>
  </conditionalFormatting>
  <conditionalFormatting sqref="F57">
    <cfRule type="expression" dxfId="10" priority="4" stopIfTrue="1">
      <formula>$G$27-$I$27=0</formula>
    </cfRule>
  </conditionalFormatting>
  <conditionalFormatting sqref="G21:G22">
    <cfRule type="expression" dxfId="9" priority="16" stopIfTrue="1">
      <formula>SUM($G$23:$G$35)-16=0</formula>
    </cfRule>
  </conditionalFormatting>
  <conditionalFormatting sqref="G24:G30">
    <cfRule type="expression" dxfId="8" priority="8" stopIfTrue="1">
      <formula>$G$24-$I$24=1</formula>
    </cfRule>
  </conditionalFormatting>
  <conditionalFormatting sqref="G57">
    <cfRule type="expression" dxfId="7" priority="3" stopIfTrue="1">
      <formula>$G$27-$I$27=0</formula>
    </cfRule>
  </conditionalFormatting>
  <conditionalFormatting sqref="H23:H30">
    <cfRule type="cellIs" dxfId="6" priority="6" stopIfTrue="1" operator="equal">
      <formula>6</formula>
    </cfRule>
  </conditionalFormatting>
  <conditionalFormatting sqref="H32:H35 G32:G36">
    <cfRule type="expression" dxfId="5" priority="19" stopIfTrue="1">
      <formula>$G$24-$I$24=1</formula>
    </cfRule>
  </conditionalFormatting>
  <conditionalFormatting sqref="H36">
    <cfRule type="cellIs" dxfId="4" priority="13" stopIfTrue="1" operator="equal">
      <formula>6</formula>
    </cfRule>
  </conditionalFormatting>
  <conditionalFormatting sqref="I23:I26 I28:I36">
    <cfRule type="cellIs" dxfId="3" priority="14" stopIfTrue="1" operator="equal">
      <formula>11</formula>
    </cfRule>
  </conditionalFormatting>
  <conditionalFormatting sqref="I27">
    <cfRule type="expression" dxfId="2" priority="2" stopIfTrue="1">
      <formula>$G$24-$I$24=1</formula>
    </cfRule>
  </conditionalFormatting>
  <hyperlinks>
    <hyperlink ref="B4" r:id="rId1" xr:uid="{00000000-0004-0000-0800-000000000000}"/>
  </hyperlinks>
  <pageMargins left="0.59055118110236227" right="0.59055118110236227" top="0.55118110236220474" bottom="0.39370078740157483" header="0.31496062992125984" footer="0.23622047244094491"/>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2" manualBreakCount="2">
    <brk id="18" max="16383" man="1"/>
    <brk id="36"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5" r:id="rId5" name="Drop Down 47">
              <controlPr locked="0" defaultSize="0" autoLine="0" autoPict="0">
                <anchor moveWithCells="1">
                  <from>
                    <xdr:col>1</xdr:col>
                    <xdr:colOff>19050</xdr:colOff>
                    <xdr:row>40</xdr:row>
                    <xdr:rowOff>9525</xdr:rowOff>
                  </from>
                  <to>
                    <xdr:col>7</xdr:col>
                    <xdr:colOff>581025</xdr:colOff>
                    <xdr:row>41</xdr:row>
                    <xdr:rowOff>0</xdr:rowOff>
                  </to>
                </anchor>
              </controlPr>
            </control>
          </mc:Choice>
        </mc:AlternateContent>
        <mc:AlternateContent xmlns:mc="http://schemas.openxmlformats.org/markup-compatibility/2006">
          <mc:Choice Requires="x14">
            <control shapeId="2098" r:id="rId6" name="Drop Down 50">
              <controlPr locked="0" defaultSize="0" autoLine="0" autoPict="0">
                <anchor moveWithCells="1">
                  <from>
                    <xdr:col>1</xdr:col>
                    <xdr:colOff>19050</xdr:colOff>
                    <xdr:row>42</xdr:row>
                    <xdr:rowOff>9525</xdr:rowOff>
                  </from>
                  <to>
                    <xdr:col>7</xdr:col>
                    <xdr:colOff>581025</xdr:colOff>
                    <xdr:row>43</xdr:row>
                    <xdr:rowOff>0</xdr:rowOff>
                  </to>
                </anchor>
              </controlPr>
            </control>
          </mc:Choice>
        </mc:AlternateContent>
        <mc:AlternateContent xmlns:mc="http://schemas.openxmlformats.org/markup-compatibility/2006">
          <mc:Choice Requires="x14">
            <control shapeId="2140" r:id="rId7" name="Drop Down 92">
              <controlPr locked="0" defaultSize="0" autoLine="0" autoPict="0">
                <anchor moveWithCells="1">
                  <from>
                    <xdr:col>6</xdr:col>
                    <xdr:colOff>19050</xdr:colOff>
                    <xdr:row>16</xdr:row>
                    <xdr:rowOff>76200</xdr:rowOff>
                  </from>
                  <to>
                    <xdr:col>6</xdr:col>
                    <xdr:colOff>895350</xdr:colOff>
                    <xdr:row>16</xdr:row>
                    <xdr:rowOff>361950</xdr:rowOff>
                  </to>
                </anchor>
              </controlPr>
            </control>
          </mc:Choice>
        </mc:AlternateContent>
        <mc:AlternateContent xmlns:mc="http://schemas.openxmlformats.org/markup-compatibility/2006">
          <mc:Choice Requires="x14">
            <control shapeId="2142" r:id="rId8" name="Drop Down 94">
              <controlPr locked="0" defaultSize="0" autoLine="0" autoPict="0">
                <anchor moveWithCells="1">
                  <from>
                    <xdr:col>1</xdr:col>
                    <xdr:colOff>19050</xdr:colOff>
                    <xdr:row>44</xdr:row>
                    <xdr:rowOff>9525</xdr:rowOff>
                  </from>
                  <to>
                    <xdr:col>7</xdr:col>
                    <xdr:colOff>581025</xdr:colOff>
                    <xdr:row>45</xdr:row>
                    <xdr:rowOff>0</xdr:rowOff>
                  </to>
                </anchor>
              </controlPr>
            </control>
          </mc:Choice>
        </mc:AlternateContent>
        <mc:AlternateContent xmlns:mc="http://schemas.openxmlformats.org/markup-compatibility/2006">
          <mc:Choice Requires="x14">
            <control shapeId="2144" r:id="rId9" name="Drop Down 96">
              <controlPr locked="0" defaultSize="0" autoLine="0" autoPict="0">
                <anchor moveWithCells="1">
                  <from>
                    <xdr:col>1</xdr:col>
                    <xdr:colOff>19050</xdr:colOff>
                    <xdr:row>46</xdr:row>
                    <xdr:rowOff>9525</xdr:rowOff>
                  </from>
                  <to>
                    <xdr:col>7</xdr:col>
                    <xdr:colOff>581025</xdr:colOff>
                    <xdr:row>47</xdr:row>
                    <xdr:rowOff>0</xdr:rowOff>
                  </to>
                </anchor>
              </controlPr>
            </control>
          </mc:Choice>
        </mc:AlternateContent>
        <mc:AlternateContent xmlns:mc="http://schemas.openxmlformats.org/markup-compatibility/2006">
          <mc:Choice Requires="x14">
            <control shapeId="2145" r:id="rId10" name="Drop Down 97">
              <controlPr locked="0" defaultSize="0" autoLine="0" autoPict="0">
                <anchor moveWithCells="1">
                  <from>
                    <xdr:col>1</xdr:col>
                    <xdr:colOff>19050</xdr:colOff>
                    <xdr:row>51</xdr:row>
                    <xdr:rowOff>9525</xdr:rowOff>
                  </from>
                  <to>
                    <xdr:col>7</xdr:col>
                    <xdr:colOff>581025</xdr:colOff>
                    <xdr:row>52</xdr:row>
                    <xdr:rowOff>0</xdr:rowOff>
                  </to>
                </anchor>
              </controlPr>
            </control>
          </mc:Choice>
        </mc:AlternateContent>
        <mc:AlternateContent xmlns:mc="http://schemas.openxmlformats.org/markup-compatibility/2006">
          <mc:Choice Requires="x14">
            <control shapeId="2146" r:id="rId11" name="Drop Down 98">
              <controlPr locked="0" defaultSize="0" autoLine="0" autoPict="0">
                <anchor moveWithCells="1">
                  <from>
                    <xdr:col>1</xdr:col>
                    <xdr:colOff>19050</xdr:colOff>
                    <xdr:row>53</xdr:row>
                    <xdr:rowOff>9525</xdr:rowOff>
                  </from>
                  <to>
                    <xdr:col>7</xdr:col>
                    <xdr:colOff>581025</xdr:colOff>
                    <xdr:row>54</xdr:row>
                    <xdr:rowOff>0</xdr:rowOff>
                  </to>
                </anchor>
              </controlPr>
            </control>
          </mc:Choice>
        </mc:AlternateContent>
        <mc:AlternateContent xmlns:mc="http://schemas.openxmlformats.org/markup-compatibility/2006">
          <mc:Choice Requires="x14">
            <control shapeId="2147" r:id="rId12" name="Drop Down 99">
              <controlPr locked="0" defaultSize="0" autoLine="0" autoPict="0">
                <anchor moveWithCells="1">
                  <from>
                    <xdr:col>1</xdr:col>
                    <xdr:colOff>19050</xdr:colOff>
                    <xdr:row>55</xdr:row>
                    <xdr:rowOff>9525</xdr:rowOff>
                  </from>
                  <to>
                    <xdr:col>7</xdr:col>
                    <xdr:colOff>581025</xdr:colOff>
                    <xdr:row>56</xdr:row>
                    <xdr:rowOff>0</xdr:rowOff>
                  </to>
                </anchor>
              </controlPr>
            </control>
          </mc:Choice>
        </mc:AlternateContent>
        <mc:AlternateContent xmlns:mc="http://schemas.openxmlformats.org/markup-compatibility/2006">
          <mc:Choice Requires="x14">
            <control shapeId="2148" r:id="rId13" name="Drop Down 100">
              <controlPr locked="0" defaultSize="0" autoLine="0" autoPict="0">
                <anchor moveWithCells="1">
                  <from>
                    <xdr:col>1</xdr:col>
                    <xdr:colOff>19050</xdr:colOff>
                    <xdr:row>58</xdr:row>
                    <xdr:rowOff>9525</xdr:rowOff>
                  </from>
                  <to>
                    <xdr:col>7</xdr:col>
                    <xdr:colOff>581025</xdr:colOff>
                    <xdr:row>59</xdr:row>
                    <xdr:rowOff>0</xdr:rowOff>
                  </to>
                </anchor>
              </controlPr>
            </control>
          </mc:Choice>
        </mc:AlternateContent>
        <mc:AlternateContent xmlns:mc="http://schemas.openxmlformats.org/markup-compatibility/2006">
          <mc:Choice Requires="x14">
            <control shapeId="2149" r:id="rId14" name="Drop Down 101">
              <controlPr locked="0" defaultSize="0" autoLine="0" autoPict="0">
                <anchor moveWithCells="1">
                  <from>
                    <xdr:col>1</xdr:col>
                    <xdr:colOff>19050</xdr:colOff>
                    <xdr:row>60</xdr:row>
                    <xdr:rowOff>9525</xdr:rowOff>
                  </from>
                  <to>
                    <xdr:col>7</xdr:col>
                    <xdr:colOff>581025</xdr:colOff>
                    <xdr:row>61</xdr:row>
                    <xdr:rowOff>0</xdr:rowOff>
                  </to>
                </anchor>
              </controlPr>
            </control>
          </mc:Choice>
        </mc:AlternateContent>
        <mc:AlternateContent xmlns:mc="http://schemas.openxmlformats.org/markup-compatibility/2006">
          <mc:Choice Requires="x14">
            <control shapeId="2151" r:id="rId15" name="Drop Down 103">
              <controlPr locked="0" defaultSize="0" autoLine="0" autoPict="0">
                <anchor moveWithCells="1">
                  <from>
                    <xdr:col>1</xdr:col>
                    <xdr:colOff>19050</xdr:colOff>
                    <xdr:row>56</xdr:row>
                    <xdr:rowOff>19050</xdr:rowOff>
                  </from>
                  <to>
                    <xdr:col>5</xdr:col>
                    <xdr:colOff>28575</xdr:colOff>
                    <xdr:row>57</xdr:row>
                    <xdr:rowOff>19050</xdr:rowOff>
                  </to>
                </anchor>
              </controlPr>
            </control>
          </mc:Choice>
        </mc:AlternateContent>
        <mc:AlternateContent xmlns:mc="http://schemas.openxmlformats.org/markup-compatibility/2006">
          <mc:Choice Requires="x14">
            <control shapeId="2152" r:id="rId16" name="Drop Down 104">
              <controlPr locked="0" defaultSize="0" autoLine="0" autoPict="0">
                <anchor moveWithCells="1">
                  <from>
                    <xdr:col>1</xdr:col>
                    <xdr:colOff>19050</xdr:colOff>
                    <xdr:row>62</xdr:row>
                    <xdr:rowOff>9525</xdr:rowOff>
                  </from>
                  <to>
                    <xdr:col>7</xdr:col>
                    <xdr:colOff>581025</xdr:colOff>
                    <xdr:row>63</xdr:row>
                    <xdr:rowOff>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9">
    <pageSetUpPr fitToPage="1"/>
  </sheetPr>
  <dimension ref="A1:H38"/>
  <sheetViews>
    <sheetView workbookViewId="0"/>
  </sheetViews>
  <sheetFormatPr baseColWidth="10" defaultColWidth="11.42578125" defaultRowHeight="15.4" x14ac:dyDescent="0.45"/>
  <cols>
    <col min="1" max="7" width="12.640625" style="1" customWidth="1"/>
    <col min="8" max="16384" width="11.42578125" style="1"/>
  </cols>
  <sheetData>
    <row r="1" spans="1:8" x14ac:dyDescent="0.45">
      <c r="A1" s="1" t="s">
        <v>14</v>
      </c>
      <c r="H1" s="61">
        <f>COUNTA(A2:G38)</f>
        <v>0</v>
      </c>
    </row>
    <row r="2" spans="1:8" x14ac:dyDescent="0.45">
      <c r="A2" s="197"/>
      <c r="B2" s="197"/>
      <c r="C2" s="197"/>
      <c r="D2" s="197"/>
      <c r="E2" s="197"/>
      <c r="F2" s="197"/>
      <c r="G2" s="197"/>
    </row>
    <row r="3" spans="1:8" x14ac:dyDescent="0.45">
      <c r="A3" s="197"/>
      <c r="B3" s="197"/>
      <c r="C3" s="197"/>
      <c r="D3" s="197"/>
      <c r="E3" s="197"/>
      <c r="F3" s="197"/>
      <c r="G3" s="197"/>
    </row>
    <row r="4" spans="1:8" x14ac:dyDescent="0.45">
      <c r="A4" s="197"/>
      <c r="B4" s="197"/>
      <c r="C4" s="197"/>
      <c r="D4" s="197"/>
      <c r="E4" s="197"/>
      <c r="F4" s="197"/>
      <c r="G4" s="197"/>
    </row>
    <row r="5" spans="1:8" x14ac:dyDescent="0.45">
      <c r="A5" s="197"/>
      <c r="B5" s="197"/>
      <c r="C5" s="197"/>
      <c r="D5" s="197"/>
      <c r="E5" s="197"/>
      <c r="F5" s="197"/>
      <c r="G5" s="197"/>
    </row>
    <row r="6" spans="1:8" x14ac:dyDescent="0.45">
      <c r="A6" s="197"/>
      <c r="B6" s="197"/>
      <c r="C6" s="197"/>
      <c r="D6" s="197"/>
      <c r="E6" s="197"/>
      <c r="F6" s="197"/>
      <c r="G6" s="197"/>
    </row>
    <row r="7" spans="1:8" x14ac:dyDescent="0.45">
      <c r="A7" s="197"/>
      <c r="B7" s="197"/>
      <c r="C7" s="197"/>
      <c r="D7" s="197"/>
      <c r="E7" s="197"/>
      <c r="F7" s="197"/>
      <c r="G7" s="197"/>
    </row>
    <row r="8" spans="1:8" x14ac:dyDescent="0.45">
      <c r="A8" s="197"/>
      <c r="B8" s="197"/>
      <c r="C8" s="197"/>
      <c r="D8" s="197"/>
      <c r="E8" s="197"/>
      <c r="F8" s="197"/>
      <c r="G8" s="197"/>
    </row>
    <row r="9" spans="1:8" x14ac:dyDescent="0.45">
      <c r="A9" s="197"/>
      <c r="B9" s="197"/>
      <c r="C9" s="197"/>
      <c r="D9" s="197"/>
      <c r="E9" s="197"/>
      <c r="F9" s="197"/>
      <c r="G9" s="197"/>
    </row>
    <row r="10" spans="1:8" x14ac:dyDescent="0.45">
      <c r="A10" s="197"/>
      <c r="B10" s="197"/>
      <c r="C10" s="197"/>
      <c r="D10" s="197"/>
      <c r="E10" s="197"/>
      <c r="F10" s="197"/>
      <c r="G10" s="197"/>
    </row>
    <row r="11" spans="1:8" x14ac:dyDescent="0.45">
      <c r="A11" s="197"/>
      <c r="B11" s="197"/>
      <c r="C11" s="197"/>
      <c r="D11" s="197"/>
      <c r="E11" s="197"/>
      <c r="F11" s="197"/>
      <c r="G11" s="197"/>
    </row>
    <row r="12" spans="1:8" x14ac:dyDescent="0.45">
      <c r="A12" s="197"/>
      <c r="B12" s="197"/>
      <c r="C12" s="197"/>
      <c r="D12" s="197"/>
      <c r="E12" s="197"/>
      <c r="F12" s="197"/>
      <c r="G12" s="197"/>
    </row>
    <row r="13" spans="1:8" x14ac:dyDescent="0.45">
      <c r="A13" s="197"/>
      <c r="B13" s="197"/>
      <c r="C13" s="197"/>
      <c r="D13" s="197"/>
      <c r="E13" s="197"/>
      <c r="F13" s="197"/>
      <c r="G13" s="197"/>
    </row>
    <row r="14" spans="1:8" x14ac:dyDescent="0.45">
      <c r="A14" s="197"/>
      <c r="B14" s="197"/>
      <c r="C14" s="197"/>
      <c r="D14" s="197"/>
      <c r="E14" s="197"/>
      <c r="F14" s="197"/>
      <c r="G14" s="197"/>
    </row>
    <row r="15" spans="1:8" x14ac:dyDescent="0.45">
      <c r="A15" s="197"/>
      <c r="B15" s="197"/>
      <c r="C15" s="197"/>
      <c r="D15" s="197"/>
      <c r="E15" s="197"/>
      <c r="F15" s="197"/>
      <c r="G15" s="197"/>
    </row>
    <row r="16" spans="1:8" x14ac:dyDescent="0.45">
      <c r="A16" s="197"/>
      <c r="B16" s="197"/>
      <c r="C16" s="197"/>
      <c r="D16" s="197"/>
      <c r="E16" s="197"/>
      <c r="F16" s="197"/>
      <c r="G16" s="197"/>
    </row>
    <row r="17" spans="1:7" x14ac:dyDescent="0.45">
      <c r="A17" s="197"/>
      <c r="B17" s="197"/>
      <c r="C17" s="197"/>
      <c r="D17" s="197"/>
      <c r="E17" s="197"/>
      <c r="F17" s="197"/>
      <c r="G17" s="197"/>
    </row>
    <row r="18" spans="1:7" x14ac:dyDescent="0.45">
      <c r="A18" s="197"/>
      <c r="B18" s="197"/>
      <c r="C18" s="197"/>
      <c r="D18" s="197"/>
      <c r="E18" s="197"/>
      <c r="F18" s="197"/>
      <c r="G18" s="197"/>
    </row>
    <row r="19" spans="1:7" x14ac:dyDescent="0.45">
      <c r="A19" s="197"/>
      <c r="B19" s="197"/>
      <c r="C19" s="197"/>
      <c r="D19" s="197"/>
      <c r="E19" s="197"/>
      <c r="F19" s="197"/>
      <c r="G19" s="197"/>
    </row>
    <row r="20" spans="1:7" x14ac:dyDescent="0.45">
      <c r="A20" s="197"/>
      <c r="B20" s="197"/>
      <c r="C20" s="197"/>
      <c r="D20" s="197"/>
      <c r="E20" s="197"/>
      <c r="F20" s="197"/>
      <c r="G20" s="197"/>
    </row>
    <row r="21" spans="1:7" x14ac:dyDescent="0.45">
      <c r="A21" s="197"/>
      <c r="B21" s="197"/>
      <c r="C21" s="197"/>
      <c r="D21" s="197"/>
      <c r="E21" s="197"/>
      <c r="F21" s="197"/>
      <c r="G21" s="197"/>
    </row>
    <row r="22" spans="1:7" x14ac:dyDescent="0.45">
      <c r="A22" s="197"/>
      <c r="B22" s="197"/>
      <c r="C22" s="197"/>
      <c r="D22" s="197"/>
      <c r="E22" s="197"/>
      <c r="F22" s="197"/>
      <c r="G22" s="197"/>
    </row>
    <row r="23" spans="1:7" x14ac:dyDescent="0.45">
      <c r="A23" s="197"/>
      <c r="B23" s="197"/>
      <c r="C23" s="197"/>
      <c r="D23" s="197"/>
      <c r="E23" s="197"/>
      <c r="F23" s="197"/>
      <c r="G23" s="197"/>
    </row>
    <row r="24" spans="1:7" x14ac:dyDescent="0.45">
      <c r="A24" s="197"/>
      <c r="B24" s="197"/>
      <c r="C24" s="197"/>
      <c r="D24" s="197"/>
      <c r="E24" s="197"/>
      <c r="F24" s="197"/>
      <c r="G24" s="197"/>
    </row>
    <row r="25" spans="1:7" x14ac:dyDescent="0.45">
      <c r="A25" s="197"/>
      <c r="B25" s="197"/>
      <c r="C25" s="197"/>
      <c r="D25" s="197"/>
      <c r="E25" s="197"/>
      <c r="F25" s="197"/>
      <c r="G25" s="197"/>
    </row>
    <row r="26" spans="1:7" x14ac:dyDescent="0.45">
      <c r="A26" s="197"/>
      <c r="B26" s="197"/>
      <c r="C26" s="197"/>
      <c r="D26" s="197"/>
      <c r="E26" s="197"/>
      <c r="F26" s="197"/>
      <c r="G26" s="197"/>
    </row>
    <row r="27" spans="1:7" x14ac:dyDescent="0.45">
      <c r="A27" s="197"/>
      <c r="B27" s="197"/>
      <c r="C27" s="197"/>
      <c r="D27" s="197"/>
      <c r="E27" s="197"/>
      <c r="F27" s="197"/>
      <c r="G27" s="197"/>
    </row>
    <row r="28" spans="1:7" x14ac:dyDescent="0.45">
      <c r="A28" s="197"/>
      <c r="B28" s="197"/>
      <c r="C28" s="197"/>
      <c r="D28" s="197"/>
      <c r="E28" s="197"/>
      <c r="F28" s="197"/>
      <c r="G28" s="197"/>
    </row>
    <row r="29" spans="1:7" x14ac:dyDescent="0.45">
      <c r="A29" s="197"/>
      <c r="B29" s="197"/>
      <c r="C29" s="197"/>
      <c r="D29" s="197"/>
      <c r="E29" s="197"/>
      <c r="F29" s="197"/>
      <c r="G29" s="197"/>
    </row>
    <row r="30" spans="1:7" x14ac:dyDescent="0.45">
      <c r="A30" s="197"/>
      <c r="B30" s="197"/>
      <c r="C30" s="197"/>
      <c r="D30" s="197"/>
      <c r="E30" s="197"/>
      <c r="F30" s="197"/>
      <c r="G30" s="197"/>
    </row>
    <row r="31" spans="1:7" x14ac:dyDescent="0.45">
      <c r="A31" s="197"/>
      <c r="B31" s="197"/>
      <c r="C31" s="197"/>
      <c r="D31" s="197"/>
      <c r="E31" s="197"/>
      <c r="F31" s="197"/>
      <c r="G31" s="197"/>
    </row>
    <row r="32" spans="1:7" x14ac:dyDescent="0.45">
      <c r="A32" s="197"/>
      <c r="B32" s="197"/>
      <c r="C32" s="197"/>
      <c r="D32" s="197"/>
      <c r="E32" s="197"/>
      <c r="F32" s="197"/>
      <c r="G32" s="197"/>
    </row>
    <row r="33" spans="1:7" x14ac:dyDescent="0.45">
      <c r="A33" s="197"/>
      <c r="B33" s="197"/>
      <c r="C33" s="197"/>
      <c r="D33" s="197"/>
      <c r="E33" s="197"/>
      <c r="F33" s="197"/>
      <c r="G33" s="197"/>
    </row>
    <row r="34" spans="1:7" x14ac:dyDescent="0.45">
      <c r="A34" s="197"/>
      <c r="B34" s="197"/>
      <c r="C34" s="197"/>
      <c r="D34" s="197"/>
      <c r="E34" s="197"/>
      <c r="F34" s="197"/>
      <c r="G34" s="197"/>
    </row>
    <row r="35" spans="1:7" x14ac:dyDescent="0.45">
      <c r="A35" s="197"/>
      <c r="B35" s="197"/>
      <c r="C35" s="197"/>
      <c r="D35" s="197"/>
      <c r="E35" s="197"/>
      <c r="F35" s="197"/>
      <c r="G35" s="197"/>
    </row>
    <row r="36" spans="1:7" x14ac:dyDescent="0.45">
      <c r="A36" s="197"/>
      <c r="B36" s="197"/>
      <c r="C36" s="197"/>
      <c r="D36" s="197"/>
      <c r="E36" s="197"/>
      <c r="F36" s="197"/>
      <c r="G36" s="197"/>
    </row>
    <row r="37" spans="1:7" x14ac:dyDescent="0.45">
      <c r="A37" s="197"/>
      <c r="B37" s="197"/>
      <c r="C37" s="197"/>
      <c r="D37" s="197"/>
      <c r="E37" s="197"/>
      <c r="F37" s="197"/>
      <c r="G37" s="197"/>
    </row>
    <row r="38" spans="1:7" x14ac:dyDescent="0.45">
      <c r="A38" s="197"/>
      <c r="B38" s="197"/>
      <c r="C38" s="197"/>
      <c r="D38" s="197"/>
      <c r="E38" s="197"/>
      <c r="F38" s="197"/>
      <c r="G38" s="197"/>
    </row>
  </sheetData>
  <sheetProtection algorithmName="SHA-512" hashValue="IT3MEKOQTMk/+uWhCs8ZCOWImZR3or6eHPLVQ2llJ3Ox93w6kAyqRWb3CCWqZ71jR8x/fX+IqoOjzWimt0A1QA==" saltValue="Wxlg3PQrHYc47p+01701WQ==" spinCount="100000" sheet="1" objects="1" scenarios="1"/>
  <mergeCells count="37">
    <mergeCell ref="A38:G38"/>
    <mergeCell ref="A34:G34"/>
    <mergeCell ref="A35:G35"/>
    <mergeCell ref="A36:G36"/>
    <mergeCell ref="A37:G37"/>
    <mergeCell ref="A30:G30"/>
    <mergeCell ref="A31:G31"/>
    <mergeCell ref="A32:G32"/>
    <mergeCell ref="A33:G33"/>
    <mergeCell ref="A26:G26"/>
    <mergeCell ref="A27:G27"/>
    <mergeCell ref="A28:G28"/>
    <mergeCell ref="A29:G29"/>
    <mergeCell ref="A22:G22"/>
    <mergeCell ref="A23:G23"/>
    <mergeCell ref="A24:G24"/>
    <mergeCell ref="A25:G25"/>
    <mergeCell ref="A18:G18"/>
    <mergeCell ref="A19:G19"/>
    <mergeCell ref="A20:G20"/>
    <mergeCell ref="A21:G21"/>
    <mergeCell ref="A15:G15"/>
    <mergeCell ref="A16:G16"/>
    <mergeCell ref="A17:G17"/>
    <mergeCell ref="A12:G12"/>
    <mergeCell ref="A13:G13"/>
    <mergeCell ref="A2:G2"/>
    <mergeCell ref="A3:G3"/>
    <mergeCell ref="A4:G4"/>
    <mergeCell ref="A5:G5"/>
    <mergeCell ref="A14:G14"/>
    <mergeCell ref="A10:G10"/>
    <mergeCell ref="A11:G11"/>
    <mergeCell ref="A6:G6"/>
    <mergeCell ref="A7:G7"/>
    <mergeCell ref="A8:G8"/>
    <mergeCell ref="A9:G9"/>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0"/>
  <dimension ref="A1:F31"/>
  <sheetViews>
    <sheetView workbookViewId="0"/>
  </sheetViews>
  <sheetFormatPr baseColWidth="10" defaultColWidth="11.42578125" defaultRowHeight="15.4" x14ac:dyDescent="0.45"/>
  <cols>
    <col min="1" max="1" width="24.42578125" style="13" customWidth="1"/>
    <col min="2" max="2" width="55.140625" style="47" customWidth="1"/>
    <col min="3" max="3" width="11.42578125" style="13"/>
    <col min="4" max="4" width="26.640625" style="13" bestFit="1" customWidth="1"/>
    <col min="5" max="16384" width="11.42578125" style="13"/>
  </cols>
  <sheetData>
    <row r="1" spans="1:6" ht="15.75" thickBot="1" x14ac:dyDescent="0.5">
      <c r="A1" s="19" t="str">
        <f>Ergebnisse!A23</f>
        <v>Probe A, SO2-Gehalt</v>
      </c>
      <c r="B1" s="44">
        <v>25</v>
      </c>
      <c r="C1" s="13">
        <f>MAX($A$3:$A$31)-1</f>
        <v>28</v>
      </c>
      <c r="E1" s="13" t="s">
        <v>110</v>
      </c>
      <c r="F1" s="13" t="s">
        <v>111</v>
      </c>
    </row>
    <row r="2" spans="1:6" ht="15.75" thickTop="1" x14ac:dyDescent="0.4">
      <c r="A2" s="24"/>
      <c r="B2" s="45" t="s">
        <v>22</v>
      </c>
      <c r="C2" s="13" t="s">
        <v>24</v>
      </c>
      <c r="E2" s="13">
        <v>29</v>
      </c>
      <c r="F2" s="13">
        <v>29</v>
      </c>
    </row>
    <row r="3" spans="1:6" x14ac:dyDescent="0.45">
      <c r="A3" s="15">
        <v>1</v>
      </c>
      <c r="B3" s="46" t="s">
        <v>57</v>
      </c>
      <c r="C3" s="14"/>
      <c r="D3" s="144" t="s">
        <v>103</v>
      </c>
    </row>
    <row r="4" spans="1:6" x14ac:dyDescent="0.45">
      <c r="A4" s="15">
        <v>2</v>
      </c>
      <c r="B4" s="46" t="s">
        <v>58</v>
      </c>
      <c r="C4" s="14"/>
      <c r="D4" s="144" t="s">
        <v>128</v>
      </c>
    </row>
    <row r="5" spans="1:6" ht="26.25" x14ac:dyDescent="0.45">
      <c r="A5" s="15">
        <v>3</v>
      </c>
      <c r="B5" s="46" t="s">
        <v>311</v>
      </c>
      <c r="C5" s="26"/>
      <c r="D5" s="57" t="s">
        <v>128</v>
      </c>
    </row>
    <row r="6" spans="1:6" ht="26.25" x14ac:dyDescent="0.45">
      <c r="A6" s="15">
        <v>4</v>
      </c>
      <c r="B6" s="46" t="s">
        <v>310</v>
      </c>
      <c r="C6" s="26" t="s">
        <v>25</v>
      </c>
      <c r="D6" s="57" t="s">
        <v>128</v>
      </c>
    </row>
    <row r="7" spans="1:6" x14ac:dyDescent="0.45">
      <c r="A7" s="15">
        <v>5</v>
      </c>
      <c r="B7" s="46" t="s">
        <v>73</v>
      </c>
      <c r="C7" s="26"/>
      <c r="D7" s="57" t="s">
        <v>103</v>
      </c>
    </row>
    <row r="8" spans="1:6" ht="26.25" x14ac:dyDescent="0.45">
      <c r="A8" s="15">
        <v>6</v>
      </c>
      <c r="B8" s="46" t="s">
        <v>74</v>
      </c>
      <c r="C8" s="26" t="s">
        <v>25</v>
      </c>
      <c r="D8" s="57" t="s">
        <v>103</v>
      </c>
    </row>
    <row r="9" spans="1:6" x14ac:dyDescent="0.45">
      <c r="A9" s="15">
        <v>7</v>
      </c>
      <c r="B9" s="46" t="s">
        <v>121</v>
      </c>
      <c r="C9" s="26"/>
      <c r="D9" s="57" t="s">
        <v>132</v>
      </c>
    </row>
    <row r="10" spans="1:6" x14ac:dyDescent="0.45">
      <c r="A10" s="15">
        <v>8</v>
      </c>
      <c r="B10" s="46" t="s">
        <v>122</v>
      </c>
      <c r="C10" s="26"/>
      <c r="D10" s="57" t="s">
        <v>132</v>
      </c>
    </row>
    <row r="11" spans="1:6" ht="26.25" x14ac:dyDescent="0.45">
      <c r="A11" s="15">
        <v>9</v>
      </c>
      <c r="B11" s="46" t="s">
        <v>107</v>
      </c>
      <c r="C11" s="26"/>
      <c r="D11" s="14" t="s">
        <v>120</v>
      </c>
    </row>
    <row r="12" spans="1:6" ht="26.25" x14ac:dyDescent="0.45">
      <c r="A12" s="15">
        <v>10</v>
      </c>
      <c r="B12" s="46" t="s">
        <v>117</v>
      </c>
      <c r="C12" s="26"/>
      <c r="D12" s="57" t="s">
        <v>131</v>
      </c>
    </row>
    <row r="13" spans="1:6" x14ac:dyDescent="0.45">
      <c r="A13" s="15">
        <v>11</v>
      </c>
      <c r="B13" s="46" t="s">
        <v>79</v>
      </c>
      <c r="C13" s="26"/>
      <c r="D13" s="14" t="s">
        <v>104</v>
      </c>
    </row>
    <row r="14" spans="1:6" x14ac:dyDescent="0.45">
      <c r="A14" s="15">
        <v>12</v>
      </c>
      <c r="B14" s="46" t="s">
        <v>80</v>
      </c>
      <c r="C14" s="26"/>
      <c r="D14" s="57" t="s">
        <v>104</v>
      </c>
    </row>
    <row r="15" spans="1:6" ht="40.9" x14ac:dyDescent="0.45">
      <c r="A15" s="15">
        <v>13</v>
      </c>
      <c r="B15" s="46" t="s">
        <v>125</v>
      </c>
      <c r="C15" s="26"/>
      <c r="D15" s="144" t="s">
        <v>130</v>
      </c>
    </row>
    <row r="16" spans="1:6" x14ac:dyDescent="0.45">
      <c r="A16" s="15">
        <v>14</v>
      </c>
      <c r="B16" s="46" t="s">
        <v>100</v>
      </c>
      <c r="C16" s="26"/>
      <c r="D16" s="14" t="s">
        <v>106</v>
      </c>
    </row>
    <row r="17" spans="1:4" ht="27.75" x14ac:dyDescent="0.45">
      <c r="A17" s="15">
        <v>15</v>
      </c>
      <c r="B17" s="46" t="s">
        <v>138</v>
      </c>
      <c r="C17" s="26"/>
      <c r="D17" s="57" t="s">
        <v>118</v>
      </c>
    </row>
    <row r="18" spans="1:4" x14ac:dyDescent="0.45">
      <c r="A18" s="15">
        <v>16</v>
      </c>
      <c r="B18" s="46" t="s">
        <v>105</v>
      </c>
      <c r="C18" s="26"/>
      <c r="D18" s="14" t="s">
        <v>115</v>
      </c>
    </row>
    <row r="19" spans="1:4" x14ac:dyDescent="0.45">
      <c r="A19" s="15">
        <v>17</v>
      </c>
      <c r="B19" s="46" t="s">
        <v>123</v>
      </c>
      <c r="C19" s="26"/>
      <c r="D19" s="14" t="s">
        <v>124</v>
      </c>
    </row>
    <row r="20" spans="1:4" x14ac:dyDescent="0.45">
      <c r="A20" s="15">
        <v>18</v>
      </c>
      <c r="B20" s="46" t="s">
        <v>112</v>
      </c>
      <c r="C20" s="26"/>
      <c r="D20" s="57" t="s">
        <v>103</v>
      </c>
    </row>
    <row r="21" spans="1:4" ht="40.9" x14ac:dyDescent="0.45">
      <c r="A21" s="15">
        <v>19</v>
      </c>
      <c r="B21" s="46" t="s">
        <v>126</v>
      </c>
      <c r="C21" s="26"/>
      <c r="D21" s="57" t="s">
        <v>119</v>
      </c>
    </row>
    <row r="22" spans="1:4" x14ac:dyDescent="0.45">
      <c r="A22" s="15">
        <v>20</v>
      </c>
      <c r="B22" s="46" t="s">
        <v>113</v>
      </c>
      <c r="C22" s="26"/>
      <c r="D22" s="57" t="s">
        <v>129</v>
      </c>
    </row>
    <row r="23" spans="1:4" x14ac:dyDescent="0.45">
      <c r="A23" s="15">
        <v>21</v>
      </c>
      <c r="B23" s="46" t="s">
        <v>114</v>
      </c>
      <c r="C23" s="26"/>
      <c r="D23" s="57" t="s">
        <v>116</v>
      </c>
    </row>
    <row r="24" spans="1:4" x14ac:dyDescent="0.45">
      <c r="A24" s="15">
        <v>22</v>
      </c>
      <c r="B24" s="46" t="s">
        <v>262</v>
      </c>
      <c r="C24" s="26"/>
      <c r="D24" s="59" t="s">
        <v>133</v>
      </c>
    </row>
    <row r="25" spans="1:4" x14ac:dyDescent="0.45">
      <c r="A25" s="15">
        <v>23</v>
      </c>
      <c r="B25" s="46" t="s">
        <v>127</v>
      </c>
      <c r="C25" s="26"/>
      <c r="D25" s="57" t="s">
        <v>134</v>
      </c>
    </row>
    <row r="26" spans="1:4" x14ac:dyDescent="0.45">
      <c r="A26" s="15">
        <v>24</v>
      </c>
      <c r="B26" s="46" t="s">
        <v>218</v>
      </c>
      <c r="C26" s="26"/>
      <c r="D26" s="57" t="s">
        <v>217</v>
      </c>
    </row>
    <row r="27" spans="1:4" x14ac:dyDescent="0.45">
      <c r="A27" s="15">
        <v>25</v>
      </c>
      <c r="B27" s="46" t="s">
        <v>271</v>
      </c>
      <c r="C27" s="26"/>
      <c r="D27" s="57" t="s">
        <v>103</v>
      </c>
    </row>
    <row r="28" spans="1:4" x14ac:dyDescent="0.45">
      <c r="A28" s="15">
        <v>26</v>
      </c>
      <c r="B28" s="46" t="s">
        <v>272</v>
      </c>
      <c r="C28" s="26"/>
      <c r="D28" s="14" t="s">
        <v>104</v>
      </c>
    </row>
    <row r="29" spans="1:4" x14ac:dyDescent="0.45">
      <c r="A29" s="15">
        <v>27</v>
      </c>
      <c r="B29" s="46" t="s">
        <v>309</v>
      </c>
      <c r="C29" s="26"/>
      <c r="D29" s="14" t="s">
        <v>314</v>
      </c>
    </row>
    <row r="30" spans="1:4" x14ac:dyDescent="0.45">
      <c r="A30" s="15">
        <v>28</v>
      </c>
      <c r="B30" s="46" t="s">
        <v>3</v>
      </c>
      <c r="C30" s="25"/>
      <c r="D30" s="14"/>
    </row>
    <row r="31" spans="1:4" x14ac:dyDescent="0.45">
      <c r="A31" s="15">
        <v>29</v>
      </c>
      <c r="B31" s="46" t="s">
        <v>170</v>
      </c>
      <c r="D31" s="14"/>
    </row>
  </sheetData>
  <phoneticPr fontId="0" type="noConversion"/>
  <conditionalFormatting sqref="B9:B10">
    <cfRule type="expression" dxfId="1" priority="5" stopIfTrue="1">
      <formula>#REF!-$H$3=0</formula>
    </cfRule>
  </conditionalFormatting>
  <conditionalFormatting sqref="D24">
    <cfRule type="expression" dxfId="0" priority="3" stopIfTrue="1">
      <formula>$J$3-#REF!=0</formula>
    </cfRule>
  </conditionalFormatting>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dimension ref="A1:D9"/>
  <sheetViews>
    <sheetView workbookViewId="0"/>
  </sheetViews>
  <sheetFormatPr baseColWidth="10" defaultRowHeight="13.9" x14ac:dyDescent="0.4"/>
  <cols>
    <col min="1" max="1" width="8.85546875" bestFit="1" customWidth="1"/>
    <col min="2" max="2" width="30.42578125" customWidth="1"/>
  </cols>
  <sheetData>
    <row r="1" spans="1:4" ht="31.15" thickBot="1" x14ac:dyDescent="0.5">
      <c r="A1" s="17" t="s">
        <v>90</v>
      </c>
      <c r="B1" s="18">
        <v>7</v>
      </c>
      <c r="C1" s="14">
        <f>MAX($A$3:$A$9)-1</f>
        <v>6</v>
      </c>
      <c r="D1">
        <v>7</v>
      </c>
    </row>
    <row r="2" spans="1:4" ht="31.15" thickTop="1" x14ac:dyDescent="0.45">
      <c r="A2" s="16" t="s">
        <v>21</v>
      </c>
      <c r="B2" s="16" t="s">
        <v>22</v>
      </c>
      <c r="C2" s="14" t="s">
        <v>23</v>
      </c>
    </row>
    <row r="3" spans="1:4" ht="15.4" x14ac:dyDescent="0.45">
      <c r="A3" s="15">
        <v>1</v>
      </c>
      <c r="B3" s="46" t="s">
        <v>91</v>
      </c>
      <c r="C3" s="14"/>
    </row>
    <row r="4" spans="1:4" ht="15.4" x14ac:dyDescent="0.45">
      <c r="A4" s="15">
        <v>2</v>
      </c>
      <c r="B4" s="46" t="s">
        <v>92</v>
      </c>
      <c r="C4" s="14"/>
    </row>
    <row r="5" spans="1:4" ht="26.25" x14ac:dyDescent="0.45">
      <c r="A5" s="15">
        <v>3</v>
      </c>
      <c r="B5" s="46" t="s">
        <v>96</v>
      </c>
      <c r="C5" s="26"/>
    </row>
    <row r="6" spans="1:4" x14ac:dyDescent="0.4">
      <c r="A6" s="15">
        <v>4</v>
      </c>
      <c r="B6" s="46" t="s">
        <v>93</v>
      </c>
    </row>
    <row r="7" spans="1:4" ht="15.4" x14ac:dyDescent="0.45">
      <c r="A7" s="15">
        <v>5</v>
      </c>
      <c r="B7" s="46" t="s">
        <v>135</v>
      </c>
      <c r="C7" s="26" t="s">
        <v>25</v>
      </c>
    </row>
    <row r="8" spans="1:4" ht="15.4" x14ac:dyDescent="0.45">
      <c r="A8" s="15">
        <v>6</v>
      </c>
      <c r="B8" s="46" t="s">
        <v>95</v>
      </c>
      <c r="C8" s="26" t="s">
        <v>25</v>
      </c>
    </row>
    <row r="9" spans="1:4" x14ac:dyDescent="0.4">
      <c r="A9" s="15">
        <v>7</v>
      </c>
      <c r="B9" s="72" t="s">
        <v>170</v>
      </c>
    </row>
  </sheetData>
  <phoneticPr fontId="0" type="noConversion"/>
  <pageMargins left="0.78740157499999996" right="0.78740157499999996" top="0.984251969" bottom="0.984251969" header="0.4921259845" footer="0.4921259845"/>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25"/>
  <sheetViews>
    <sheetView workbookViewId="0"/>
  </sheetViews>
  <sheetFormatPr baseColWidth="10" defaultColWidth="11.42578125" defaultRowHeight="13.9" x14ac:dyDescent="0.4"/>
  <cols>
    <col min="1" max="1" width="24.42578125" style="68" customWidth="1"/>
    <col min="2" max="2" width="55.140625" style="68" customWidth="1"/>
    <col min="3" max="16384" width="11.42578125" style="68"/>
  </cols>
  <sheetData>
    <row r="1" spans="1:3" ht="14.25" thickBot="1" x14ac:dyDescent="0.45">
      <c r="A1" s="66" t="s">
        <v>149</v>
      </c>
      <c r="B1" s="67">
        <v>23</v>
      </c>
      <c r="C1" s="68">
        <f>MAX($A$3:$A$25)-1</f>
        <v>22</v>
      </c>
    </row>
    <row r="2" spans="1:3" ht="14.25" thickTop="1" x14ac:dyDescent="0.4">
      <c r="A2" s="69"/>
      <c r="B2" s="70" t="s">
        <v>22</v>
      </c>
      <c r="C2" s="68" t="s">
        <v>24</v>
      </c>
    </row>
    <row r="3" spans="1:3" x14ac:dyDescent="0.4">
      <c r="A3" s="71">
        <v>1</v>
      </c>
      <c r="B3" s="72" t="s">
        <v>150</v>
      </c>
      <c r="C3" s="73"/>
    </row>
    <row r="4" spans="1:3" x14ac:dyDescent="0.4">
      <c r="A4" s="71">
        <v>2</v>
      </c>
      <c r="B4" s="72" t="s">
        <v>151</v>
      </c>
      <c r="C4" s="74" t="s">
        <v>25</v>
      </c>
    </row>
    <row r="5" spans="1:3" x14ac:dyDescent="0.4">
      <c r="A5" s="71">
        <v>3</v>
      </c>
      <c r="B5" s="72" t="s">
        <v>152</v>
      </c>
      <c r="C5" s="74"/>
    </row>
    <row r="6" spans="1:3" x14ac:dyDescent="0.4">
      <c r="A6" s="71">
        <v>4</v>
      </c>
      <c r="B6" s="72" t="s">
        <v>153</v>
      </c>
      <c r="C6" s="74" t="s">
        <v>25</v>
      </c>
    </row>
    <row r="7" spans="1:3" x14ac:dyDescent="0.4">
      <c r="A7" s="71">
        <v>5</v>
      </c>
      <c r="B7" s="72" t="s">
        <v>154</v>
      </c>
      <c r="C7" s="74"/>
    </row>
    <row r="8" spans="1:3" x14ac:dyDescent="0.4">
      <c r="A8" s="71">
        <v>6</v>
      </c>
      <c r="B8" s="72" t="s">
        <v>155</v>
      </c>
      <c r="C8" s="74"/>
    </row>
    <row r="9" spans="1:3" x14ac:dyDescent="0.4">
      <c r="A9" s="71">
        <v>7</v>
      </c>
      <c r="B9" s="72" t="s">
        <v>156</v>
      </c>
      <c r="C9" s="74"/>
    </row>
    <row r="10" spans="1:3" x14ac:dyDescent="0.4">
      <c r="A10" s="71">
        <v>8</v>
      </c>
      <c r="B10" s="72" t="s">
        <v>157</v>
      </c>
      <c r="C10" s="74"/>
    </row>
    <row r="11" spans="1:3" x14ac:dyDescent="0.4">
      <c r="A11" s="71">
        <v>9</v>
      </c>
      <c r="B11" s="72" t="s">
        <v>158</v>
      </c>
      <c r="C11" s="74"/>
    </row>
    <row r="12" spans="1:3" x14ac:dyDescent="0.4">
      <c r="A12" s="71">
        <v>10</v>
      </c>
      <c r="B12" s="72" t="s">
        <v>159</v>
      </c>
      <c r="C12" s="74"/>
    </row>
    <row r="13" spans="1:3" ht="27.75" x14ac:dyDescent="0.4">
      <c r="A13" s="71">
        <v>11</v>
      </c>
      <c r="B13" s="72" t="s">
        <v>160</v>
      </c>
      <c r="C13" s="74"/>
    </row>
    <row r="14" spans="1:3" x14ac:dyDescent="0.4">
      <c r="A14" s="71">
        <v>12</v>
      </c>
      <c r="B14" s="72" t="s">
        <v>161</v>
      </c>
      <c r="C14" s="74"/>
    </row>
    <row r="15" spans="1:3" x14ac:dyDescent="0.4">
      <c r="A15" s="71">
        <v>13</v>
      </c>
      <c r="B15" s="72" t="s">
        <v>162</v>
      </c>
      <c r="C15" s="74"/>
    </row>
    <row r="16" spans="1:3" x14ac:dyDescent="0.4">
      <c r="A16" s="71">
        <v>14</v>
      </c>
      <c r="B16" s="72" t="s">
        <v>163</v>
      </c>
      <c r="C16" s="74"/>
    </row>
    <row r="17" spans="1:3" ht="41.65" x14ac:dyDescent="0.4">
      <c r="A17" s="71">
        <v>15</v>
      </c>
      <c r="B17" s="72" t="s">
        <v>164</v>
      </c>
      <c r="C17" s="74"/>
    </row>
    <row r="18" spans="1:3" ht="27.75" x14ac:dyDescent="0.4">
      <c r="A18" s="71">
        <v>16</v>
      </c>
      <c r="B18" s="72" t="s">
        <v>165</v>
      </c>
      <c r="C18" s="74"/>
    </row>
    <row r="19" spans="1:3" x14ac:dyDescent="0.4">
      <c r="A19" s="71">
        <v>17</v>
      </c>
      <c r="B19" s="72" t="s">
        <v>166</v>
      </c>
      <c r="C19" s="74"/>
    </row>
    <row r="20" spans="1:3" x14ac:dyDescent="0.4">
      <c r="A20" s="71">
        <v>18</v>
      </c>
      <c r="B20" s="72" t="s">
        <v>167</v>
      </c>
      <c r="C20" s="74"/>
    </row>
    <row r="21" spans="1:3" x14ac:dyDescent="0.4">
      <c r="A21" s="71">
        <v>19</v>
      </c>
      <c r="B21" s="72" t="s">
        <v>168</v>
      </c>
      <c r="C21" s="74"/>
    </row>
    <row r="22" spans="1:3" x14ac:dyDescent="0.4">
      <c r="A22" s="71">
        <v>20</v>
      </c>
      <c r="B22" s="72" t="s">
        <v>169</v>
      </c>
      <c r="C22" s="74"/>
    </row>
    <row r="23" spans="1:3" x14ac:dyDescent="0.4">
      <c r="A23" s="71">
        <v>21</v>
      </c>
      <c r="B23" s="72" t="s">
        <v>216</v>
      </c>
      <c r="C23" s="74"/>
    </row>
    <row r="24" spans="1:3" x14ac:dyDescent="0.4">
      <c r="A24" s="71">
        <v>22</v>
      </c>
      <c r="B24" s="72" t="s">
        <v>3</v>
      </c>
      <c r="C24" s="73"/>
    </row>
    <row r="25" spans="1:3" ht="15.4" x14ac:dyDescent="0.45">
      <c r="A25" s="71">
        <v>23</v>
      </c>
      <c r="B25" s="75" t="s">
        <v>170</v>
      </c>
    </row>
  </sheetData>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17"/>
  <sheetViews>
    <sheetView workbookViewId="0"/>
  </sheetViews>
  <sheetFormatPr baseColWidth="10" defaultColWidth="11.42578125" defaultRowHeight="15.4" x14ac:dyDescent="0.45"/>
  <cols>
    <col min="1" max="1" width="8.85546875" style="75" bestFit="1" customWidth="1"/>
    <col min="2" max="2" width="58.42578125" style="75" customWidth="1"/>
    <col min="3" max="3" width="6.85546875" style="75" bestFit="1" customWidth="1"/>
    <col min="4" max="16384" width="11.42578125" style="75"/>
  </cols>
  <sheetData>
    <row r="1" spans="1:3" ht="15.75" thickBot="1" x14ac:dyDescent="0.5">
      <c r="A1" s="81" t="s">
        <v>197</v>
      </c>
      <c r="B1" s="82">
        <v>15</v>
      </c>
      <c r="C1" s="75">
        <f>MAX($A$17:$A$17)-1</f>
        <v>14</v>
      </c>
    </row>
    <row r="2" spans="1:3" ht="15.75" thickTop="1" x14ac:dyDescent="0.45">
      <c r="A2" s="83" t="s">
        <v>21</v>
      </c>
      <c r="B2" s="84" t="s">
        <v>22</v>
      </c>
      <c r="C2" s="75" t="s">
        <v>23</v>
      </c>
    </row>
    <row r="3" spans="1:3" x14ac:dyDescent="0.45">
      <c r="A3" s="85">
        <v>1</v>
      </c>
      <c r="B3" s="46" t="s">
        <v>198</v>
      </c>
      <c r="C3" s="87"/>
    </row>
    <row r="4" spans="1:3" x14ac:dyDescent="0.45">
      <c r="A4" s="85">
        <v>2</v>
      </c>
      <c r="B4" s="46" t="s">
        <v>199</v>
      </c>
      <c r="C4" s="88" t="s">
        <v>25</v>
      </c>
    </row>
    <row r="5" spans="1:3" x14ac:dyDescent="0.45">
      <c r="A5" s="85">
        <v>3</v>
      </c>
      <c r="B5" s="46" t="s">
        <v>200</v>
      </c>
      <c r="C5" s="88"/>
    </row>
    <row r="6" spans="1:3" x14ac:dyDescent="0.45">
      <c r="A6" s="85">
        <v>4</v>
      </c>
      <c r="B6" s="46" t="s">
        <v>201</v>
      </c>
      <c r="C6" s="88" t="s">
        <v>25</v>
      </c>
    </row>
    <row r="7" spans="1:3" ht="26.25" x14ac:dyDescent="0.45">
      <c r="A7" s="85">
        <v>5</v>
      </c>
      <c r="B7" s="46" t="s">
        <v>202</v>
      </c>
      <c r="C7" s="88"/>
    </row>
    <row r="8" spans="1:3" ht="26.25" x14ac:dyDescent="0.45">
      <c r="A8" s="85">
        <v>6</v>
      </c>
      <c r="B8" s="46" t="s">
        <v>203</v>
      </c>
      <c r="C8" s="88" t="s">
        <v>25</v>
      </c>
    </row>
    <row r="9" spans="1:3" x14ac:dyDescent="0.45">
      <c r="A9" s="85">
        <v>7</v>
      </c>
      <c r="B9" s="46" t="s">
        <v>204</v>
      </c>
      <c r="C9" s="88"/>
    </row>
    <row r="10" spans="1:3" x14ac:dyDescent="0.45">
      <c r="A10" s="85">
        <v>8</v>
      </c>
      <c r="B10" s="46" t="s">
        <v>312</v>
      </c>
      <c r="C10" s="88"/>
    </row>
    <row r="11" spans="1:3" x14ac:dyDescent="0.45">
      <c r="A11" s="85">
        <v>9</v>
      </c>
      <c r="B11" s="46" t="s">
        <v>214</v>
      </c>
      <c r="C11" s="88"/>
    </row>
    <row r="12" spans="1:3" x14ac:dyDescent="0.45">
      <c r="A12" s="85">
        <v>10</v>
      </c>
      <c r="B12" s="46" t="s">
        <v>154</v>
      </c>
      <c r="C12" s="88"/>
    </row>
    <row r="13" spans="1:3" x14ac:dyDescent="0.45">
      <c r="A13" s="85">
        <v>11</v>
      </c>
      <c r="B13" s="46" t="s">
        <v>215</v>
      </c>
      <c r="C13" s="88"/>
    </row>
    <row r="14" spans="1:3" x14ac:dyDescent="0.45">
      <c r="A14" s="85">
        <v>12</v>
      </c>
      <c r="B14" s="46" t="s">
        <v>273</v>
      </c>
      <c r="C14" s="88"/>
    </row>
    <row r="15" spans="1:3" x14ac:dyDescent="0.45">
      <c r="A15" s="85">
        <v>13</v>
      </c>
      <c r="B15" s="46" t="s">
        <v>313</v>
      </c>
      <c r="C15" s="88"/>
    </row>
    <row r="16" spans="1:3" x14ac:dyDescent="0.45">
      <c r="A16" s="85">
        <v>14</v>
      </c>
      <c r="B16" s="72" t="s">
        <v>193</v>
      </c>
      <c r="C16" s="72"/>
    </row>
    <row r="17" spans="1:2" x14ac:dyDescent="0.45">
      <c r="A17" s="85">
        <v>15</v>
      </c>
      <c r="B17" s="72" t="s">
        <v>170</v>
      </c>
    </row>
  </sheetData>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31"/>
  <sheetViews>
    <sheetView workbookViewId="0"/>
  </sheetViews>
  <sheetFormatPr baseColWidth="10" defaultColWidth="11.42578125" defaultRowHeight="15.4" x14ac:dyDescent="0.45"/>
  <cols>
    <col min="1" max="1" width="13.140625" style="78" customWidth="1"/>
    <col min="2" max="2" width="55.140625" style="78" customWidth="1"/>
    <col min="3" max="16384" width="11.42578125" style="78"/>
  </cols>
  <sheetData>
    <row r="1" spans="1:3" ht="46.5" thickBot="1" x14ac:dyDescent="0.5">
      <c r="A1" s="76" t="s">
        <v>196</v>
      </c>
      <c r="B1" s="77">
        <v>18</v>
      </c>
      <c r="C1" s="78">
        <f>MAX($A$3:$A$20)-1</f>
        <v>17</v>
      </c>
    </row>
    <row r="2" spans="1:3" ht="15.75" thickTop="1" x14ac:dyDescent="0.45">
      <c r="A2" s="79" t="s">
        <v>21</v>
      </c>
      <c r="B2" s="79" t="s">
        <v>22</v>
      </c>
      <c r="C2" s="78" t="s">
        <v>23</v>
      </c>
    </row>
    <row r="3" spans="1:3" x14ac:dyDescent="0.45">
      <c r="A3" s="71">
        <v>1</v>
      </c>
      <c r="B3" s="72" t="s">
        <v>171</v>
      </c>
      <c r="C3" s="80"/>
    </row>
    <row r="4" spans="1:3" x14ac:dyDescent="0.45">
      <c r="A4" s="71">
        <v>2</v>
      </c>
      <c r="B4" s="72" t="s">
        <v>172</v>
      </c>
      <c r="C4" s="68" t="s">
        <v>25</v>
      </c>
    </row>
    <row r="5" spans="1:3" x14ac:dyDescent="0.45">
      <c r="A5" s="71">
        <v>3</v>
      </c>
      <c r="B5" s="72" t="s">
        <v>173</v>
      </c>
      <c r="C5" s="68"/>
    </row>
    <row r="6" spans="1:3" x14ac:dyDescent="0.45">
      <c r="A6" s="71">
        <v>4</v>
      </c>
      <c r="B6" s="72" t="s">
        <v>174</v>
      </c>
      <c r="C6" s="68" t="s">
        <v>25</v>
      </c>
    </row>
    <row r="7" spans="1:3" x14ac:dyDescent="0.45">
      <c r="A7" s="71">
        <v>5</v>
      </c>
      <c r="B7" s="72" t="s">
        <v>180</v>
      </c>
      <c r="C7" s="74"/>
    </row>
    <row r="8" spans="1:3" x14ac:dyDescent="0.45">
      <c r="A8" s="71">
        <v>6</v>
      </c>
      <c r="B8" s="72" t="s">
        <v>181</v>
      </c>
      <c r="C8" s="112" t="s">
        <v>25</v>
      </c>
    </row>
    <row r="9" spans="1:3" x14ac:dyDescent="0.45">
      <c r="A9" s="71">
        <v>7</v>
      </c>
      <c r="B9" s="72" t="s">
        <v>210</v>
      </c>
      <c r="C9" s="80"/>
    </row>
    <row r="10" spans="1:3" ht="27.75" x14ac:dyDescent="0.45">
      <c r="A10" s="71">
        <v>8</v>
      </c>
      <c r="B10" s="72" t="s">
        <v>211</v>
      </c>
      <c r="C10" s="68" t="s">
        <v>25</v>
      </c>
    </row>
    <row r="11" spans="1:3" x14ac:dyDescent="0.45">
      <c r="A11" s="71">
        <v>9</v>
      </c>
      <c r="B11" s="72" t="s">
        <v>175</v>
      </c>
      <c r="C11" s="68"/>
    </row>
    <row r="12" spans="1:3" x14ac:dyDescent="0.45">
      <c r="A12" s="71">
        <v>10</v>
      </c>
      <c r="B12" s="72" t="s">
        <v>176</v>
      </c>
      <c r="C12" s="74"/>
    </row>
    <row r="13" spans="1:3" x14ac:dyDescent="0.45">
      <c r="A13" s="71">
        <v>11</v>
      </c>
      <c r="B13" s="72" t="s">
        <v>177</v>
      </c>
      <c r="C13" s="74"/>
    </row>
    <row r="14" spans="1:3" x14ac:dyDescent="0.45">
      <c r="A14" s="71">
        <v>12</v>
      </c>
      <c r="B14" s="72" t="s">
        <v>212</v>
      </c>
      <c r="C14" s="74"/>
    </row>
    <row r="15" spans="1:3" x14ac:dyDescent="0.45">
      <c r="A15" s="71">
        <v>13</v>
      </c>
      <c r="B15" s="72" t="s">
        <v>178</v>
      </c>
      <c r="C15" s="74"/>
    </row>
    <row r="16" spans="1:3" x14ac:dyDescent="0.45">
      <c r="A16" s="71">
        <v>14</v>
      </c>
      <c r="B16" s="72" t="s">
        <v>179</v>
      </c>
      <c r="C16" s="74"/>
    </row>
    <row r="17" spans="1:3" x14ac:dyDescent="0.45">
      <c r="A17" s="71">
        <v>15</v>
      </c>
      <c r="B17" s="72" t="s">
        <v>182</v>
      </c>
    </row>
    <row r="18" spans="1:3" x14ac:dyDescent="0.45">
      <c r="A18" s="71">
        <v>16</v>
      </c>
      <c r="B18" s="72" t="s">
        <v>213</v>
      </c>
    </row>
    <row r="19" spans="1:3" x14ac:dyDescent="0.45">
      <c r="A19" s="71">
        <v>17</v>
      </c>
      <c r="B19" s="72" t="s">
        <v>3</v>
      </c>
    </row>
    <row r="20" spans="1:3" x14ac:dyDescent="0.45">
      <c r="A20" s="71">
        <v>18</v>
      </c>
      <c r="B20" s="75" t="s">
        <v>170</v>
      </c>
    </row>
    <row r="25" spans="1:3" x14ac:dyDescent="0.45">
      <c r="A25" s="113" t="s">
        <v>263</v>
      </c>
      <c r="B25" s="14">
        <v>6</v>
      </c>
      <c r="C25" s="113">
        <f>MAX($A$25:$A$31)-1</f>
        <v>5</v>
      </c>
    </row>
    <row r="26" spans="1:3" x14ac:dyDescent="0.45">
      <c r="A26" s="113">
        <v>1</v>
      </c>
      <c r="B26" s="14" t="s">
        <v>264</v>
      </c>
      <c r="C26" s="113"/>
    </row>
    <row r="27" spans="1:3" x14ac:dyDescent="0.45">
      <c r="A27" s="113">
        <v>2</v>
      </c>
      <c r="B27" s="14" t="s">
        <v>265</v>
      </c>
      <c r="C27" s="113"/>
    </row>
    <row r="28" spans="1:3" x14ac:dyDescent="0.45">
      <c r="A28" s="113">
        <v>3</v>
      </c>
      <c r="B28" s="14" t="s">
        <v>266</v>
      </c>
      <c r="C28" s="113"/>
    </row>
    <row r="29" spans="1:3" x14ac:dyDescent="0.45">
      <c r="A29" s="113">
        <v>4</v>
      </c>
      <c r="B29" s="14" t="s">
        <v>267</v>
      </c>
      <c r="C29" s="113"/>
    </row>
    <row r="30" spans="1:3" x14ac:dyDescent="0.45">
      <c r="A30" s="113">
        <v>5</v>
      </c>
      <c r="B30" s="14" t="s">
        <v>268</v>
      </c>
      <c r="C30" s="113"/>
    </row>
    <row r="31" spans="1:3" x14ac:dyDescent="0.45">
      <c r="A31" s="113">
        <v>6</v>
      </c>
      <c r="B31" s="114" t="s">
        <v>170</v>
      </c>
      <c r="C31" s="113"/>
    </row>
  </sheetData>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15"/>
  <sheetViews>
    <sheetView workbookViewId="0"/>
  </sheetViews>
  <sheetFormatPr baseColWidth="10" defaultColWidth="11.42578125" defaultRowHeight="15.4" x14ac:dyDescent="0.45"/>
  <cols>
    <col min="1" max="1" width="8.85546875" style="75" bestFit="1" customWidth="1"/>
    <col min="2" max="2" width="58.42578125" style="75" customWidth="1"/>
    <col min="3" max="3" width="6.85546875" style="75" bestFit="1" customWidth="1"/>
    <col min="4" max="16384" width="11.42578125" style="75"/>
  </cols>
  <sheetData>
    <row r="1" spans="1:3" ht="15.75" thickBot="1" x14ac:dyDescent="0.5">
      <c r="A1" s="81" t="s">
        <v>183</v>
      </c>
      <c r="B1" s="82">
        <v>13</v>
      </c>
      <c r="C1" s="75">
        <f>MAX($A$15:$A$15)-1</f>
        <v>12</v>
      </c>
    </row>
    <row r="2" spans="1:3" ht="15.75" thickTop="1" x14ac:dyDescent="0.45">
      <c r="A2" s="83" t="s">
        <v>21</v>
      </c>
      <c r="B2" s="84" t="s">
        <v>22</v>
      </c>
      <c r="C2" s="75" t="s">
        <v>23</v>
      </c>
    </row>
    <row r="3" spans="1:3" ht="27.75" x14ac:dyDescent="0.45">
      <c r="A3" s="85">
        <v>1</v>
      </c>
      <c r="B3" s="72" t="s">
        <v>184</v>
      </c>
    </row>
    <row r="4" spans="1:3" ht="27.75" x14ac:dyDescent="0.45">
      <c r="A4" s="85">
        <v>2</v>
      </c>
      <c r="B4" s="72" t="s">
        <v>185</v>
      </c>
      <c r="C4" s="75" t="s">
        <v>25</v>
      </c>
    </row>
    <row r="5" spans="1:3" x14ac:dyDescent="0.45">
      <c r="A5" s="85">
        <v>3</v>
      </c>
      <c r="B5" s="72" t="s">
        <v>186</v>
      </c>
    </row>
    <row r="6" spans="1:3" x14ac:dyDescent="0.45">
      <c r="A6" s="85">
        <v>4</v>
      </c>
      <c r="B6" s="72" t="s">
        <v>187</v>
      </c>
    </row>
    <row r="7" spans="1:3" x14ac:dyDescent="0.45">
      <c r="A7" s="85">
        <v>5</v>
      </c>
      <c r="B7" s="72" t="s">
        <v>188</v>
      </c>
    </row>
    <row r="8" spans="1:3" x14ac:dyDescent="0.45">
      <c r="A8" s="85">
        <v>6</v>
      </c>
      <c r="B8" s="72" t="s">
        <v>189</v>
      </c>
    </row>
    <row r="9" spans="1:3" x14ac:dyDescent="0.45">
      <c r="A9" s="85">
        <v>7</v>
      </c>
      <c r="B9" s="72" t="s">
        <v>190</v>
      </c>
    </row>
    <row r="10" spans="1:3" x14ac:dyDescent="0.45">
      <c r="A10" s="85">
        <v>8</v>
      </c>
      <c r="B10" s="72" t="s">
        <v>191</v>
      </c>
    </row>
    <row r="11" spans="1:3" x14ac:dyDescent="0.45">
      <c r="A11" s="85">
        <v>9</v>
      </c>
      <c r="B11" s="72" t="s">
        <v>192</v>
      </c>
    </row>
    <row r="12" spans="1:3" x14ac:dyDescent="0.45">
      <c r="A12" s="85">
        <v>10</v>
      </c>
      <c r="B12" s="72" t="s">
        <v>182</v>
      </c>
    </row>
    <row r="13" spans="1:3" x14ac:dyDescent="0.45">
      <c r="A13" s="85">
        <v>11</v>
      </c>
      <c r="B13" s="72" t="s">
        <v>274</v>
      </c>
    </row>
    <row r="14" spans="1:3" x14ac:dyDescent="0.45">
      <c r="A14" s="85">
        <v>12</v>
      </c>
      <c r="B14" s="72" t="s">
        <v>193</v>
      </c>
      <c r="C14" s="72"/>
    </row>
    <row r="15" spans="1:3" x14ac:dyDescent="0.45">
      <c r="A15" s="85">
        <v>13</v>
      </c>
      <c r="B15" s="72" t="s">
        <v>170</v>
      </c>
    </row>
  </sheetData>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19"/>
  <sheetViews>
    <sheetView workbookViewId="0"/>
  </sheetViews>
  <sheetFormatPr baseColWidth="10" defaultColWidth="11.42578125" defaultRowHeight="13.15" x14ac:dyDescent="0.4"/>
  <cols>
    <col min="1" max="1" width="13.140625" style="96" customWidth="1"/>
    <col min="2" max="2" width="62.85546875" style="96" customWidth="1"/>
    <col min="3" max="16384" width="11.42578125" style="96"/>
  </cols>
  <sheetData>
    <row r="1" spans="1:3" ht="13.5" thickBot="1" x14ac:dyDescent="0.45">
      <c r="A1" s="96" t="s">
        <v>220</v>
      </c>
      <c r="B1" s="97">
        <v>17</v>
      </c>
      <c r="C1" s="96">
        <f>MAX($A$3:$A$19)-1</f>
        <v>16</v>
      </c>
    </row>
    <row r="2" spans="1:3" ht="13.5" thickTop="1" x14ac:dyDescent="0.4">
      <c r="A2" s="98" t="s">
        <v>21</v>
      </c>
      <c r="B2" s="98" t="s">
        <v>22</v>
      </c>
      <c r="C2" s="96" t="s">
        <v>23</v>
      </c>
    </row>
    <row r="3" spans="1:3" x14ac:dyDescent="0.4">
      <c r="A3" s="99">
        <v>1</v>
      </c>
      <c r="B3" s="100" t="s">
        <v>221</v>
      </c>
      <c r="C3" s="101"/>
    </row>
    <row r="4" spans="1:3" x14ac:dyDescent="0.4">
      <c r="A4" s="99">
        <v>2</v>
      </c>
      <c r="B4" s="100" t="s">
        <v>222</v>
      </c>
      <c r="C4" s="96" t="s">
        <v>25</v>
      </c>
    </row>
    <row r="5" spans="1:3" x14ac:dyDescent="0.4">
      <c r="A5" s="99">
        <v>3</v>
      </c>
      <c r="B5" s="100" t="s">
        <v>223</v>
      </c>
    </row>
    <row r="6" spans="1:3" x14ac:dyDescent="0.4">
      <c r="A6" s="99">
        <v>4</v>
      </c>
      <c r="B6" s="100" t="s">
        <v>224</v>
      </c>
      <c r="C6" s="102"/>
    </row>
    <row r="7" spans="1:3" x14ac:dyDescent="0.4">
      <c r="A7" s="99">
        <v>5</v>
      </c>
      <c r="B7" s="100" t="s">
        <v>225</v>
      </c>
      <c r="C7" s="102"/>
    </row>
    <row r="8" spans="1:3" x14ac:dyDescent="0.4">
      <c r="A8" s="99">
        <v>6</v>
      </c>
      <c r="B8" s="100" t="s">
        <v>226</v>
      </c>
      <c r="C8" s="102"/>
    </row>
    <row r="9" spans="1:3" x14ac:dyDescent="0.4">
      <c r="A9" s="99">
        <v>7</v>
      </c>
      <c r="B9" s="100" t="s">
        <v>227</v>
      </c>
      <c r="C9" s="102"/>
    </row>
    <row r="10" spans="1:3" x14ac:dyDescent="0.4">
      <c r="A10" s="99">
        <v>8</v>
      </c>
      <c r="B10" s="100" t="s">
        <v>228</v>
      </c>
      <c r="C10" s="102"/>
    </row>
    <row r="11" spans="1:3" x14ac:dyDescent="0.4">
      <c r="A11" s="99">
        <v>9</v>
      </c>
      <c r="B11" s="100" t="s">
        <v>229</v>
      </c>
      <c r="C11" s="102"/>
    </row>
    <row r="12" spans="1:3" x14ac:dyDescent="0.4">
      <c r="A12" s="99">
        <v>10</v>
      </c>
      <c r="B12" s="100" t="s">
        <v>230</v>
      </c>
      <c r="C12" s="102"/>
    </row>
    <row r="13" spans="1:3" x14ac:dyDescent="0.4">
      <c r="A13" s="99">
        <v>11</v>
      </c>
      <c r="B13" s="100" t="s">
        <v>231</v>
      </c>
      <c r="C13" s="102"/>
    </row>
    <row r="14" spans="1:3" x14ac:dyDescent="0.4">
      <c r="A14" s="99">
        <v>12</v>
      </c>
      <c r="B14" s="100" t="s">
        <v>232</v>
      </c>
      <c r="C14" s="102"/>
    </row>
    <row r="15" spans="1:3" x14ac:dyDescent="0.4">
      <c r="A15" s="99">
        <v>13</v>
      </c>
      <c r="B15" s="100" t="s">
        <v>233</v>
      </c>
      <c r="C15" s="102"/>
    </row>
    <row r="16" spans="1:3" x14ac:dyDescent="0.4">
      <c r="A16" s="99">
        <v>14</v>
      </c>
      <c r="B16" s="100" t="s">
        <v>234</v>
      </c>
      <c r="C16" s="102"/>
    </row>
    <row r="17" spans="1:3" x14ac:dyDescent="0.4">
      <c r="A17" s="99">
        <v>15</v>
      </c>
      <c r="B17" s="100" t="s">
        <v>253</v>
      </c>
      <c r="C17" s="102"/>
    </row>
    <row r="18" spans="1:3" x14ac:dyDescent="0.4">
      <c r="A18" s="99">
        <v>16</v>
      </c>
      <c r="B18" s="99" t="s">
        <v>3</v>
      </c>
    </row>
    <row r="19" spans="1:3" x14ac:dyDescent="0.4">
      <c r="A19" s="99">
        <v>17</v>
      </c>
      <c r="B19" s="103" t="s">
        <v>170</v>
      </c>
    </row>
  </sheetData>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0BDE4-5C20-4285-AD74-E9C7B98A12DB}">
  <dimension ref="A1:C19"/>
  <sheetViews>
    <sheetView workbookViewId="0"/>
  </sheetViews>
  <sheetFormatPr baseColWidth="10" defaultColWidth="11.42578125" defaultRowHeight="13.15" x14ac:dyDescent="0.4"/>
  <cols>
    <col min="1" max="1" width="13.140625" style="96" customWidth="1"/>
    <col min="2" max="2" width="62.85546875" style="96" customWidth="1"/>
    <col min="3" max="16384" width="11.42578125" style="96"/>
  </cols>
  <sheetData>
    <row r="1" spans="1:3" ht="13.5" thickBot="1" x14ac:dyDescent="0.45">
      <c r="A1" s="96" t="s">
        <v>276</v>
      </c>
      <c r="B1" s="97">
        <v>17</v>
      </c>
      <c r="C1" s="96">
        <f>MAX($A$3:$A$19)-1</f>
        <v>16</v>
      </c>
    </row>
    <row r="2" spans="1:3" ht="13.5" thickTop="1" x14ac:dyDescent="0.4">
      <c r="A2" s="98" t="s">
        <v>21</v>
      </c>
      <c r="B2" s="98" t="s">
        <v>22</v>
      </c>
      <c r="C2" s="96" t="s">
        <v>23</v>
      </c>
    </row>
    <row r="3" spans="1:3" ht="15.4" x14ac:dyDescent="0.4">
      <c r="A3" s="99">
        <v>1</v>
      </c>
      <c r="B3" s="120" t="s">
        <v>277</v>
      </c>
      <c r="C3" s="101"/>
    </row>
    <row r="4" spans="1:3" ht="15.4" x14ac:dyDescent="0.4">
      <c r="A4" s="99">
        <v>2</v>
      </c>
      <c r="B4" s="120" t="s">
        <v>278</v>
      </c>
      <c r="C4" s="96" t="s">
        <v>25</v>
      </c>
    </row>
    <row r="5" spans="1:3" ht="15.4" x14ac:dyDescent="0.4">
      <c r="A5" s="99">
        <v>3</v>
      </c>
      <c r="B5" s="120" t="s">
        <v>281</v>
      </c>
      <c r="C5" s="102"/>
    </row>
    <row r="6" spans="1:3" ht="15.4" x14ac:dyDescent="0.4">
      <c r="A6" s="99">
        <v>4</v>
      </c>
      <c r="B6" s="120" t="s">
        <v>282</v>
      </c>
      <c r="C6" s="102" t="s">
        <v>25</v>
      </c>
    </row>
    <row r="7" spans="1:3" ht="15.4" x14ac:dyDescent="0.4">
      <c r="A7" s="99">
        <v>5</v>
      </c>
      <c r="B7" s="120" t="s">
        <v>290</v>
      </c>
    </row>
    <row r="8" spans="1:3" ht="15.4" x14ac:dyDescent="0.4">
      <c r="A8" s="99">
        <v>6</v>
      </c>
      <c r="B8" s="120" t="s">
        <v>291</v>
      </c>
      <c r="C8" s="96" t="s">
        <v>25</v>
      </c>
    </row>
    <row r="9" spans="1:3" ht="15.4" x14ac:dyDescent="0.4">
      <c r="A9" s="99">
        <v>7</v>
      </c>
      <c r="B9" s="120" t="s">
        <v>279</v>
      </c>
      <c r="C9" s="102"/>
    </row>
    <row r="10" spans="1:3" ht="15.4" x14ac:dyDescent="0.4">
      <c r="A10" s="99">
        <v>8</v>
      </c>
      <c r="B10" s="120" t="s">
        <v>280</v>
      </c>
      <c r="C10" s="102"/>
    </row>
    <row r="11" spans="1:3" ht="15.4" x14ac:dyDescent="0.4">
      <c r="A11" s="99">
        <v>9</v>
      </c>
      <c r="B11" s="120" t="s">
        <v>283</v>
      </c>
      <c r="C11" s="102"/>
    </row>
    <row r="12" spans="1:3" ht="15.4" x14ac:dyDescent="0.4">
      <c r="A12" s="99">
        <v>10</v>
      </c>
      <c r="B12" s="120" t="s">
        <v>284</v>
      </c>
      <c r="C12" s="102"/>
    </row>
    <row r="13" spans="1:3" ht="15.4" x14ac:dyDescent="0.4">
      <c r="A13" s="99">
        <v>11</v>
      </c>
      <c r="B13" s="120" t="s">
        <v>287</v>
      </c>
      <c r="C13" s="102"/>
    </row>
    <row r="14" spans="1:3" ht="15.4" x14ac:dyDescent="0.4">
      <c r="A14" s="99">
        <v>12</v>
      </c>
      <c r="B14" s="120" t="s">
        <v>285</v>
      </c>
      <c r="C14" s="102"/>
    </row>
    <row r="15" spans="1:3" ht="15.4" x14ac:dyDescent="0.4">
      <c r="A15" s="99">
        <v>13</v>
      </c>
      <c r="B15" s="120" t="s">
        <v>286</v>
      </c>
      <c r="C15" s="102"/>
    </row>
    <row r="16" spans="1:3" ht="15.4" x14ac:dyDescent="0.4">
      <c r="A16" s="99">
        <v>14</v>
      </c>
      <c r="B16" s="120" t="s">
        <v>288</v>
      </c>
      <c r="C16" s="102"/>
    </row>
    <row r="17" spans="1:3" ht="15.4" x14ac:dyDescent="0.4">
      <c r="A17" s="99">
        <v>15</v>
      </c>
      <c r="B17" s="120" t="s">
        <v>289</v>
      </c>
      <c r="C17" s="102"/>
    </row>
    <row r="18" spans="1:3" x14ac:dyDescent="0.4">
      <c r="A18" s="99">
        <v>16</v>
      </c>
      <c r="B18" s="99" t="s">
        <v>3</v>
      </c>
    </row>
    <row r="19" spans="1:3" x14ac:dyDescent="0.4">
      <c r="A19" s="99">
        <v>17</v>
      </c>
      <c r="B19" s="103" t="s">
        <v>170</v>
      </c>
    </row>
  </sheetData>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EDC46-1C9C-47C6-96BE-44C311E04FF9}">
  <dimension ref="A1"/>
  <sheetViews>
    <sheetView workbookViewId="0"/>
  </sheetViews>
  <sheetFormatPr baseColWidth="10" defaultColWidth="11.42578125" defaultRowHeight="13.9" x14ac:dyDescent="0.4"/>
  <cols>
    <col min="1" max="16384" width="11.42578125" style="104"/>
  </cols>
  <sheetData/>
  <sheetProtection algorithmName="SHA-512" hashValue="jvtWpeIkSUJqlIlKjR4fKQpdJkUxMn2omuCbTyHVklFNroI/agcrmyFXk2E1wUaICEi3kth1W4iI//abrj/kvA==" saltValue="q5TCbdxVfCB4YX4xEtDAPQ=="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7DD75-D8BD-42AD-AA18-BF3808840AF9}">
  <dimension ref="A1:C7"/>
  <sheetViews>
    <sheetView workbookViewId="0">
      <selection sqref="A1:C1"/>
    </sheetView>
  </sheetViews>
  <sheetFormatPr baseColWidth="10" defaultColWidth="11.42578125" defaultRowHeight="13.9" x14ac:dyDescent="0.4"/>
  <cols>
    <col min="1" max="3" width="27.5703125" style="128" customWidth="1"/>
    <col min="4" max="16384" width="11.42578125" style="128"/>
  </cols>
  <sheetData>
    <row r="1" spans="1:3" s="127" customFormat="1" ht="15" x14ac:dyDescent="0.4">
      <c r="A1" s="154" t="s">
        <v>63</v>
      </c>
      <c r="B1" s="154"/>
      <c r="C1" s="154"/>
    </row>
    <row r="2" spans="1:3" s="127" customFormat="1" ht="79.7" customHeight="1" x14ac:dyDescent="0.4">
      <c r="A2" s="152" t="s">
        <v>292</v>
      </c>
      <c r="B2" s="153"/>
      <c r="C2" s="153"/>
    </row>
    <row r="3" spans="1:3" s="127" customFormat="1" ht="66.2" customHeight="1" x14ac:dyDescent="0.4">
      <c r="A3" s="152" t="s">
        <v>64</v>
      </c>
      <c r="B3" s="153"/>
      <c r="C3" s="153"/>
    </row>
    <row r="4" spans="1:3" s="127" customFormat="1" ht="45" customHeight="1" x14ac:dyDescent="0.4">
      <c r="A4" s="152" t="s">
        <v>65</v>
      </c>
      <c r="B4" s="153"/>
      <c r="C4" s="153"/>
    </row>
    <row r="5" spans="1:3" s="127" customFormat="1" ht="45" customHeight="1" x14ac:dyDescent="0.4">
      <c r="A5" s="152" t="s">
        <v>66</v>
      </c>
      <c r="B5" s="152"/>
      <c r="C5" s="152"/>
    </row>
    <row r="6" spans="1:3" s="127" customFormat="1" ht="70.25" customHeight="1" x14ac:dyDescent="0.4">
      <c r="A6" s="152" t="s">
        <v>67</v>
      </c>
      <c r="B6" s="153"/>
      <c r="C6" s="153"/>
    </row>
    <row r="7" spans="1:3" s="127" customFormat="1" ht="65.25" customHeight="1" x14ac:dyDescent="0.4">
      <c r="A7" s="152" t="s">
        <v>68</v>
      </c>
      <c r="B7" s="153"/>
      <c r="C7" s="153"/>
    </row>
  </sheetData>
  <sheetProtection algorithmName="SHA-512" hashValue="qyjWJkuFBsn3552BjlLbBC2pROTN3C82TI16D+DX+mfrt/Ahojq6aQUSoCLnZH2myrBt6wlajl5oMR2d77GLrg==" saltValue="+9CS7635utW6voRibuq3D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BA528-AEA1-47EC-86A1-5CBD675F0B57}">
  <dimension ref="A1:D16"/>
  <sheetViews>
    <sheetView workbookViewId="0"/>
  </sheetViews>
  <sheetFormatPr baseColWidth="10" defaultColWidth="11.42578125" defaultRowHeight="15.4" x14ac:dyDescent="0.45"/>
  <cols>
    <col min="1" max="3" width="27.5703125" style="131" customWidth="1"/>
    <col min="4" max="16384" width="11.42578125" style="131"/>
  </cols>
  <sheetData>
    <row r="1" spans="1:4" s="130" customFormat="1" x14ac:dyDescent="0.4">
      <c r="A1" s="129" t="s">
        <v>5</v>
      </c>
      <c r="B1" s="129"/>
      <c r="C1" s="129"/>
      <c r="D1" s="129"/>
    </row>
    <row r="2" spans="1:4" s="130" customFormat="1" ht="72" customHeight="1" x14ac:dyDescent="0.4">
      <c r="A2" s="156" t="s">
        <v>17</v>
      </c>
      <c r="B2" s="157"/>
      <c r="C2" s="157"/>
    </row>
    <row r="3" spans="1:4" s="130" customFormat="1" ht="59.45" customHeight="1" x14ac:dyDescent="0.4">
      <c r="A3" s="156" t="s">
        <v>18</v>
      </c>
      <c r="B3" s="157"/>
      <c r="C3" s="157"/>
    </row>
    <row r="4" spans="1:4" s="130" customFormat="1" ht="108" customHeight="1" x14ac:dyDescent="0.4">
      <c r="A4" s="156" t="s">
        <v>19</v>
      </c>
      <c r="B4" s="157"/>
      <c r="C4" s="157"/>
    </row>
    <row r="5" spans="1:4" s="130" customFormat="1" ht="154.5" customHeight="1" x14ac:dyDescent="0.4">
      <c r="A5" s="156" t="s">
        <v>97</v>
      </c>
      <c r="B5" s="156"/>
      <c r="C5" s="156"/>
    </row>
    <row r="6" spans="1:4" s="130" customFormat="1" ht="141.94999999999999" customHeight="1" x14ac:dyDescent="0.4">
      <c r="A6" s="156" t="s">
        <v>20</v>
      </c>
      <c r="B6" s="156"/>
      <c r="C6" s="156"/>
    </row>
    <row r="7" spans="1:4" s="130" customFormat="1" ht="195.2" customHeight="1" x14ac:dyDescent="0.4">
      <c r="A7" s="156" t="s">
        <v>293</v>
      </c>
      <c r="B7" s="157"/>
      <c r="C7" s="157"/>
    </row>
    <row r="8" spans="1:4" s="130" customFormat="1" ht="79.7" customHeight="1" x14ac:dyDescent="0.4">
      <c r="A8" s="156" t="s">
        <v>40</v>
      </c>
      <c r="B8" s="157"/>
      <c r="C8" s="157"/>
    </row>
    <row r="9" spans="1:4" x14ac:dyDescent="0.45">
      <c r="A9" s="155"/>
      <c r="B9" s="155"/>
      <c r="C9" s="155"/>
    </row>
    <row r="10" spans="1:4" x14ac:dyDescent="0.45">
      <c r="A10" s="155"/>
      <c r="B10" s="155"/>
      <c r="C10" s="155"/>
    </row>
    <row r="11" spans="1:4" x14ac:dyDescent="0.45">
      <c r="A11" s="155"/>
      <c r="B11" s="155"/>
      <c r="C11" s="155"/>
    </row>
    <row r="12" spans="1:4" x14ac:dyDescent="0.45">
      <c r="A12" s="155"/>
      <c r="B12" s="155"/>
      <c r="C12" s="155"/>
    </row>
    <row r="13" spans="1:4" x14ac:dyDescent="0.45">
      <c r="A13" s="155"/>
      <c r="B13" s="155"/>
      <c r="C13" s="155"/>
    </row>
    <row r="14" spans="1:4" x14ac:dyDescent="0.45">
      <c r="A14" s="155"/>
      <c r="B14" s="155"/>
      <c r="C14" s="155"/>
    </row>
    <row r="15" spans="1:4" x14ac:dyDescent="0.45">
      <c r="A15" s="155"/>
      <c r="B15" s="155"/>
      <c r="C15" s="155"/>
    </row>
    <row r="16" spans="1:4" x14ac:dyDescent="0.45">
      <c r="A16" s="155"/>
      <c r="B16" s="155"/>
      <c r="C16" s="155"/>
    </row>
  </sheetData>
  <sheetProtection algorithmName="SHA-512" hashValue="JZyrsFzkqZlsiN9m/df4F9Zve8s9YyBu50tw0cEIMTCvfSyCwagFoMDbLuPZP9k+bS7kfdkQ7dHY9NvrFMWwRg==" saltValue="s4gRDHtfaEPrn7DkX8CkIA==" spinCount="100000" sheet="1" objects="1" scenarios="1"/>
  <mergeCells count="15">
    <mergeCell ref="A7:C7"/>
    <mergeCell ref="A2:C2"/>
    <mergeCell ref="A3:C3"/>
    <mergeCell ref="A4:C4"/>
    <mergeCell ref="A5:C5"/>
    <mergeCell ref="A6:C6"/>
    <mergeCell ref="A14:C14"/>
    <mergeCell ref="A15:C15"/>
    <mergeCell ref="A16:C16"/>
    <mergeCell ref="A8:C8"/>
    <mergeCell ref="A9:C9"/>
    <mergeCell ref="A10:C10"/>
    <mergeCell ref="A11:C11"/>
    <mergeCell ref="A12:C12"/>
    <mergeCell ref="A13:C13"/>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D3D43-9939-4C6C-84B8-15400C8FEF10}">
  <sheetPr>
    <pageSetUpPr fitToPage="1"/>
  </sheetPr>
  <dimension ref="A1:E11"/>
  <sheetViews>
    <sheetView workbookViewId="0">
      <selection sqref="A1:C1"/>
    </sheetView>
  </sheetViews>
  <sheetFormatPr baseColWidth="10" defaultColWidth="11.42578125" defaultRowHeight="15.4" x14ac:dyDescent="0.45"/>
  <cols>
    <col min="1" max="3" width="27.5703125" style="132" customWidth="1"/>
    <col min="4" max="16384" width="11.42578125" style="132"/>
  </cols>
  <sheetData>
    <row r="1" spans="1:5" ht="27.75" customHeight="1" x14ac:dyDescent="0.45">
      <c r="A1" s="158" t="s">
        <v>294</v>
      </c>
      <c r="B1" s="158"/>
      <c r="C1" s="158"/>
    </row>
    <row r="2" spans="1:5" s="133" customFormat="1" ht="100.25" customHeight="1" x14ac:dyDescent="0.4">
      <c r="A2" s="156" t="s">
        <v>295</v>
      </c>
      <c r="B2" s="157"/>
      <c r="C2" s="157"/>
      <c r="E2" s="134"/>
    </row>
    <row r="3" spans="1:5" s="133" customFormat="1" ht="45" customHeight="1" x14ac:dyDescent="0.4">
      <c r="A3" s="156" t="s">
        <v>296</v>
      </c>
      <c r="B3" s="157"/>
      <c r="C3" s="157"/>
      <c r="E3" s="134"/>
    </row>
    <row r="4" spans="1:5" s="133" customFormat="1" ht="66.75" customHeight="1" x14ac:dyDescent="0.4">
      <c r="A4" s="159" t="s">
        <v>297</v>
      </c>
      <c r="B4" s="160"/>
      <c r="C4" s="161"/>
      <c r="E4" s="134"/>
    </row>
    <row r="5" spans="1:5" ht="30.75" x14ac:dyDescent="0.45">
      <c r="A5" s="135" t="s">
        <v>26</v>
      </c>
      <c r="B5" s="135" t="s">
        <v>39</v>
      </c>
    </row>
    <row r="6" spans="1:5" x14ac:dyDescent="0.45">
      <c r="A6" s="136">
        <v>1379</v>
      </c>
      <c r="B6" s="136">
        <v>1380</v>
      </c>
    </row>
    <row r="7" spans="1:5" x14ac:dyDescent="0.45">
      <c r="A7" s="136">
        <v>179.34</v>
      </c>
      <c r="B7" s="136">
        <v>179</v>
      </c>
    </row>
    <row r="8" spans="1:5" x14ac:dyDescent="0.45">
      <c r="A8" s="136">
        <v>80.12</v>
      </c>
      <c r="B8" s="136">
        <v>80.099999999999994</v>
      </c>
    </row>
    <row r="9" spans="1:5" x14ac:dyDescent="0.45">
      <c r="A9" s="136">
        <v>7.8</v>
      </c>
      <c r="B9" s="137">
        <v>7.8</v>
      </c>
    </row>
    <row r="10" spans="1:5" ht="24" hidden="1" customHeight="1" x14ac:dyDescent="0.45">
      <c r="A10" s="162"/>
      <c r="B10" s="163"/>
      <c r="C10" s="163"/>
    </row>
    <row r="11" spans="1:5" x14ac:dyDescent="0.45">
      <c r="A11" s="136">
        <v>7.8320000000000001E-2</v>
      </c>
      <c r="B11" s="138">
        <v>7.8299999999999995E-2</v>
      </c>
    </row>
  </sheetData>
  <sheetProtection algorithmName="SHA-512" hashValue="llywle1iZvXXGC8CzzBbWfCsKs/o+YgpV7lnJb0p/vNywaPvOIZuTFIQdKcW4/ysacckYEPIdkLPj1W5DtPmjA==" saltValue="uuv7v0KVj1dBCmzQajqNxg=="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495B3-CEE7-47E4-954F-277A8D6DF247}">
  <dimension ref="A1:H20"/>
  <sheetViews>
    <sheetView zoomScaleNormal="100" workbookViewId="0">
      <selection sqref="A1:H1"/>
    </sheetView>
  </sheetViews>
  <sheetFormatPr baseColWidth="10" defaultColWidth="11.42578125" defaultRowHeight="13.9" x14ac:dyDescent="0.4"/>
  <cols>
    <col min="1" max="8" width="10.5703125" style="140" customWidth="1"/>
    <col min="9" max="256" width="11.42578125" style="140"/>
    <col min="257" max="264" width="10.5703125" style="140" customWidth="1"/>
    <col min="265" max="512" width="11.42578125" style="140"/>
    <col min="513" max="520" width="10.5703125" style="140" customWidth="1"/>
    <col min="521" max="768" width="11.42578125" style="140"/>
    <col min="769" max="776" width="10.5703125" style="140" customWidth="1"/>
    <col min="777" max="1024" width="11.42578125" style="140"/>
    <col min="1025" max="1032" width="10.5703125" style="140" customWidth="1"/>
    <col min="1033" max="1280" width="11.42578125" style="140"/>
    <col min="1281" max="1288" width="10.5703125" style="140" customWidth="1"/>
    <col min="1289" max="1536" width="11.42578125" style="140"/>
    <col min="1537" max="1544" width="10.5703125" style="140" customWidth="1"/>
    <col min="1545" max="1792" width="11.42578125" style="140"/>
    <col min="1793" max="1800" width="10.5703125" style="140" customWidth="1"/>
    <col min="1801" max="2048" width="11.42578125" style="140"/>
    <col min="2049" max="2056" width="10.5703125" style="140" customWidth="1"/>
    <col min="2057" max="2304" width="11.42578125" style="140"/>
    <col min="2305" max="2312" width="10.5703125" style="140" customWidth="1"/>
    <col min="2313" max="2560" width="11.42578125" style="140"/>
    <col min="2561" max="2568" width="10.5703125" style="140" customWidth="1"/>
    <col min="2569" max="2816" width="11.42578125" style="140"/>
    <col min="2817" max="2824" width="10.5703125" style="140" customWidth="1"/>
    <col min="2825" max="3072" width="11.42578125" style="140"/>
    <col min="3073" max="3080" width="10.5703125" style="140" customWidth="1"/>
    <col min="3081" max="3328" width="11.42578125" style="140"/>
    <col min="3329" max="3336" width="10.5703125" style="140" customWidth="1"/>
    <col min="3337" max="3584" width="11.42578125" style="140"/>
    <col min="3585" max="3592" width="10.5703125" style="140" customWidth="1"/>
    <col min="3593" max="3840" width="11.42578125" style="140"/>
    <col min="3841" max="3848" width="10.5703125" style="140" customWidth="1"/>
    <col min="3849" max="4096" width="11.42578125" style="140"/>
    <col min="4097" max="4104" width="10.5703125" style="140" customWidth="1"/>
    <col min="4105" max="4352" width="11.42578125" style="140"/>
    <col min="4353" max="4360" width="10.5703125" style="140" customWidth="1"/>
    <col min="4361" max="4608" width="11.42578125" style="140"/>
    <col min="4609" max="4616" width="10.5703125" style="140" customWidth="1"/>
    <col min="4617" max="4864" width="11.42578125" style="140"/>
    <col min="4865" max="4872" width="10.5703125" style="140" customWidth="1"/>
    <col min="4873" max="5120" width="11.42578125" style="140"/>
    <col min="5121" max="5128" width="10.5703125" style="140" customWidth="1"/>
    <col min="5129" max="5376" width="11.42578125" style="140"/>
    <col min="5377" max="5384" width="10.5703125" style="140" customWidth="1"/>
    <col min="5385" max="5632" width="11.42578125" style="140"/>
    <col min="5633" max="5640" width="10.5703125" style="140" customWidth="1"/>
    <col min="5641" max="5888" width="11.42578125" style="140"/>
    <col min="5889" max="5896" width="10.5703125" style="140" customWidth="1"/>
    <col min="5897" max="6144" width="11.42578125" style="140"/>
    <col min="6145" max="6152" width="10.5703125" style="140" customWidth="1"/>
    <col min="6153" max="6400" width="11.42578125" style="140"/>
    <col min="6401" max="6408" width="10.5703125" style="140" customWidth="1"/>
    <col min="6409" max="6656" width="11.42578125" style="140"/>
    <col min="6657" max="6664" width="10.5703125" style="140" customWidth="1"/>
    <col min="6665" max="6912" width="11.42578125" style="140"/>
    <col min="6913" max="6920" width="10.5703125" style="140" customWidth="1"/>
    <col min="6921" max="7168" width="11.42578125" style="140"/>
    <col min="7169" max="7176" width="10.5703125" style="140" customWidth="1"/>
    <col min="7177" max="7424" width="11.42578125" style="140"/>
    <col min="7425" max="7432" width="10.5703125" style="140" customWidth="1"/>
    <col min="7433" max="7680" width="11.42578125" style="140"/>
    <col min="7681" max="7688" width="10.5703125" style="140" customWidth="1"/>
    <col min="7689" max="7936" width="11.42578125" style="140"/>
    <col min="7937" max="7944" width="10.5703125" style="140" customWidth="1"/>
    <col min="7945" max="8192" width="11.42578125" style="140"/>
    <col min="8193" max="8200" width="10.5703125" style="140" customWidth="1"/>
    <col min="8201" max="8448" width="11.42578125" style="140"/>
    <col min="8449" max="8456" width="10.5703125" style="140" customWidth="1"/>
    <col min="8457" max="8704" width="11.42578125" style="140"/>
    <col min="8705" max="8712" width="10.5703125" style="140" customWidth="1"/>
    <col min="8713" max="8960" width="11.42578125" style="140"/>
    <col min="8961" max="8968" width="10.5703125" style="140" customWidth="1"/>
    <col min="8969" max="9216" width="11.42578125" style="140"/>
    <col min="9217" max="9224" width="10.5703125" style="140" customWidth="1"/>
    <col min="9225" max="9472" width="11.42578125" style="140"/>
    <col min="9473" max="9480" width="10.5703125" style="140" customWidth="1"/>
    <col min="9481" max="9728" width="11.42578125" style="140"/>
    <col min="9729" max="9736" width="10.5703125" style="140" customWidth="1"/>
    <col min="9737" max="9984" width="11.42578125" style="140"/>
    <col min="9985" max="9992" width="10.5703125" style="140" customWidth="1"/>
    <col min="9993" max="10240" width="11.42578125" style="140"/>
    <col min="10241" max="10248" width="10.5703125" style="140" customWidth="1"/>
    <col min="10249" max="10496" width="11.42578125" style="140"/>
    <col min="10497" max="10504" width="10.5703125" style="140" customWidth="1"/>
    <col min="10505" max="10752" width="11.42578125" style="140"/>
    <col min="10753" max="10760" width="10.5703125" style="140" customWidth="1"/>
    <col min="10761" max="11008" width="11.42578125" style="140"/>
    <col min="11009" max="11016" width="10.5703125" style="140" customWidth="1"/>
    <col min="11017" max="11264" width="11.42578125" style="140"/>
    <col min="11265" max="11272" width="10.5703125" style="140" customWidth="1"/>
    <col min="11273" max="11520" width="11.42578125" style="140"/>
    <col min="11521" max="11528" width="10.5703125" style="140" customWidth="1"/>
    <col min="11529" max="11776" width="11.42578125" style="140"/>
    <col min="11777" max="11784" width="10.5703125" style="140" customWidth="1"/>
    <col min="11785" max="12032" width="11.42578125" style="140"/>
    <col min="12033" max="12040" width="10.5703125" style="140" customWidth="1"/>
    <col min="12041" max="12288" width="11.42578125" style="140"/>
    <col min="12289" max="12296" width="10.5703125" style="140" customWidth="1"/>
    <col min="12297" max="12544" width="11.42578125" style="140"/>
    <col min="12545" max="12552" width="10.5703125" style="140" customWidth="1"/>
    <col min="12553" max="12800" width="11.42578125" style="140"/>
    <col min="12801" max="12808" width="10.5703125" style="140" customWidth="1"/>
    <col min="12809" max="13056" width="11.42578125" style="140"/>
    <col min="13057" max="13064" width="10.5703125" style="140" customWidth="1"/>
    <col min="13065" max="13312" width="11.42578125" style="140"/>
    <col min="13313" max="13320" width="10.5703125" style="140" customWidth="1"/>
    <col min="13321" max="13568" width="11.42578125" style="140"/>
    <col min="13569" max="13576" width="10.5703125" style="140" customWidth="1"/>
    <col min="13577" max="13824" width="11.42578125" style="140"/>
    <col min="13825" max="13832" width="10.5703125" style="140" customWidth="1"/>
    <col min="13833" max="14080" width="11.42578125" style="140"/>
    <col min="14081" max="14088" width="10.5703125" style="140" customWidth="1"/>
    <col min="14089" max="14336" width="11.42578125" style="140"/>
    <col min="14337" max="14344" width="10.5703125" style="140" customWidth="1"/>
    <col min="14345" max="14592" width="11.42578125" style="140"/>
    <col min="14593" max="14600" width="10.5703125" style="140" customWidth="1"/>
    <col min="14601" max="14848" width="11.42578125" style="140"/>
    <col min="14849" max="14856" width="10.5703125" style="140" customWidth="1"/>
    <col min="14857" max="15104" width="11.42578125" style="140"/>
    <col min="15105" max="15112" width="10.5703125" style="140" customWidth="1"/>
    <col min="15113" max="15360" width="11.42578125" style="140"/>
    <col min="15361" max="15368" width="10.5703125" style="140" customWidth="1"/>
    <col min="15369" max="15616" width="11.42578125" style="140"/>
    <col min="15617" max="15624" width="10.5703125" style="140" customWidth="1"/>
    <col min="15625" max="15872" width="11.42578125" style="140"/>
    <col min="15873" max="15880" width="10.5703125" style="140" customWidth="1"/>
    <col min="15881" max="16128" width="11.42578125" style="140"/>
    <col min="16129" max="16136" width="10.5703125" style="140" customWidth="1"/>
    <col min="16137" max="16384" width="11.42578125" style="140"/>
  </cols>
  <sheetData>
    <row r="1" spans="1:8" s="139" customFormat="1" ht="20.100000000000001" customHeight="1" x14ac:dyDescent="0.4">
      <c r="A1" s="166" t="s">
        <v>237</v>
      </c>
      <c r="B1" s="166"/>
      <c r="C1" s="166"/>
      <c r="D1" s="166"/>
      <c r="E1" s="166"/>
      <c r="F1" s="166"/>
      <c r="G1" s="166"/>
      <c r="H1" s="166"/>
    </row>
    <row r="2" spans="1:8" s="139" customFormat="1" ht="43.5" customHeight="1" x14ac:dyDescent="0.4">
      <c r="A2" s="165" t="s">
        <v>238</v>
      </c>
      <c r="B2" s="165"/>
      <c r="C2" s="165"/>
      <c r="D2" s="165"/>
      <c r="E2" s="165"/>
      <c r="F2" s="165"/>
      <c r="G2" s="165"/>
      <c r="H2" s="165"/>
    </row>
    <row r="3" spans="1:8" s="139" customFormat="1" ht="35.1" customHeight="1" x14ac:dyDescent="0.4">
      <c r="A3" s="165" t="s">
        <v>239</v>
      </c>
      <c r="B3" s="165"/>
      <c r="C3" s="165"/>
      <c r="D3" s="165"/>
      <c r="E3" s="165"/>
      <c r="F3" s="165"/>
      <c r="G3" s="165"/>
      <c r="H3" s="165"/>
    </row>
    <row r="4" spans="1:8" s="139" customFormat="1" ht="99.75" customHeight="1" x14ac:dyDescent="0.4">
      <c r="A4" s="165" t="s">
        <v>298</v>
      </c>
      <c r="B4" s="165"/>
      <c r="C4" s="165"/>
      <c r="D4" s="165"/>
      <c r="E4" s="165"/>
      <c r="F4" s="165"/>
      <c r="G4" s="165"/>
      <c r="H4" s="165"/>
    </row>
    <row r="5" spans="1:8" s="139" customFormat="1" ht="53.1" customHeight="1" x14ac:dyDescent="0.4">
      <c r="A5" s="165" t="s">
        <v>240</v>
      </c>
      <c r="B5" s="165"/>
      <c r="C5" s="165"/>
      <c r="D5" s="165"/>
      <c r="E5" s="165"/>
      <c r="F5" s="165"/>
      <c r="G5" s="165"/>
      <c r="H5" s="165"/>
    </row>
    <row r="6" spans="1:8" s="139" customFormat="1" ht="35.1" customHeight="1" x14ac:dyDescent="0.4">
      <c r="A6" s="165" t="s">
        <v>241</v>
      </c>
      <c r="B6" s="165"/>
      <c r="C6" s="165"/>
      <c r="D6" s="165"/>
      <c r="E6" s="165"/>
      <c r="F6" s="165"/>
      <c r="G6" s="165"/>
      <c r="H6" s="165"/>
    </row>
    <row r="7" spans="1:8" s="139" customFormat="1" ht="88.35" customHeight="1" x14ac:dyDescent="0.4">
      <c r="A7" s="165" t="s">
        <v>242</v>
      </c>
      <c r="B7" s="165"/>
      <c r="C7" s="165"/>
      <c r="D7" s="165"/>
      <c r="E7" s="165"/>
      <c r="F7" s="165"/>
      <c r="G7" s="165"/>
      <c r="H7" s="165"/>
    </row>
    <row r="8" spans="1:8" s="139" customFormat="1" ht="88.35" customHeight="1" x14ac:dyDescent="0.4">
      <c r="A8" s="165" t="s">
        <v>243</v>
      </c>
      <c r="B8" s="165"/>
      <c r="C8" s="165"/>
      <c r="D8" s="165"/>
      <c r="E8" s="165"/>
      <c r="F8" s="165"/>
      <c r="G8" s="165"/>
      <c r="H8" s="165"/>
    </row>
    <row r="9" spans="1:8" s="139" customFormat="1" ht="70.349999999999994" customHeight="1" x14ac:dyDescent="0.4">
      <c r="A9" s="165" t="s">
        <v>299</v>
      </c>
      <c r="B9" s="165"/>
      <c r="C9" s="165"/>
      <c r="D9" s="165"/>
      <c r="E9" s="165"/>
      <c r="F9" s="165"/>
      <c r="G9" s="165"/>
      <c r="H9" s="165"/>
    </row>
    <row r="10" spans="1:8" s="139" customFormat="1" ht="53.1" customHeight="1" x14ac:dyDescent="0.4">
      <c r="A10" s="165" t="s">
        <v>244</v>
      </c>
      <c r="B10" s="165"/>
      <c r="C10" s="165"/>
      <c r="D10" s="165"/>
      <c r="E10" s="165"/>
      <c r="F10" s="165"/>
      <c r="G10" s="165"/>
      <c r="H10" s="165"/>
    </row>
    <row r="11" spans="1:8" s="139" customFormat="1" ht="122.75" customHeight="1" x14ac:dyDescent="0.4">
      <c r="A11" s="167" t="s">
        <v>300</v>
      </c>
      <c r="B11" s="165"/>
      <c r="C11" s="165"/>
      <c r="D11" s="165"/>
      <c r="E11" s="165"/>
      <c r="F11" s="165"/>
      <c r="G11" s="165"/>
      <c r="H11" s="165"/>
    </row>
    <row r="12" spans="1:8" s="139" customFormat="1" ht="35.1" customHeight="1" x14ac:dyDescent="0.4">
      <c r="A12" s="165" t="s">
        <v>245</v>
      </c>
      <c r="B12" s="165"/>
      <c r="C12" s="165"/>
      <c r="D12" s="165"/>
      <c r="E12" s="165"/>
      <c r="F12" s="165"/>
      <c r="G12" s="165"/>
      <c r="H12" s="165"/>
    </row>
    <row r="13" spans="1:8" s="139" customFormat="1" ht="97.35" customHeight="1" x14ac:dyDescent="0.4">
      <c r="A13" s="165" t="s">
        <v>246</v>
      </c>
      <c r="B13" s="165"/>
      <c r="C13" s="165"/>
      <c r="D13" s="165"/>
      <c r="E13" s="165"/>
      <c r="F13" s="165"/>
      <c r="G13" s="165"/>
      <c r="H13" s="165"/>
    </row>
    <row r="14" spans="1:8" s="139" customFormat="1" ht="97.35" customHeight="1" x14ac:dyDescent="0.4">
      <c r="A14" s="165" t="s">
        <v>247</v>
      </c>
      <c r="B14" s="165"/>
      <c r="C14" s="165"/>
      <c r="D14" s="165"/>
      <c r="E14" s="165"/>
      <c r="F14" s="165"/>
      <c r="G14" s="165"/>
      <c r="H14" s="165"/>
    </row>
    <row r="15" spans="1:8" s="139" customFormat="1" ht="20.100000000000001" customHeight="1" x14ac:dyDescent="0.4">
      <c r="A15" s="165" t="s">
        <v>248</v>
      </c>
      <c r="B15" s="165"/>
      <c r="C15" s="165"/>
      <c r="D15" s="165"/>
      <c r="E15" s="165"/>
      <c r="F15" s="165"/>
      <c r="G15" s="165"/>
      <c r="H15" s="165"/>
    </row>
    <row r="16" spans="1:8" x14ac:dyDescent="0.4">
      <c r="A16" s="164"/>
      <c r="B16" s="164"/>
      <c r="C16" s="164"/>
      <c r="D16" s="164"/>
      <c r="E16" s="164"/>
      <c r="F16" s="164"/>
      <c r="G16" s="164"/>
      <c r="H16" s="164"/>
    </row>
    <row r="17" spans="1:8" x14ac:dyDescent="0.4">
      <c r="A17" s="164"/>
      <c r="B17" s="164"/>
      <c r="C17" s="164"/>
      <c r="D17" s="164"/>
      <c r="E17" s="164"/>
      <c r="F17" s="164"/>
      <c r="G17" s="164"/>
      <c r="H17" s="164"/>
    </row>
    <row r="18" spans="1:8" x14ac:dyDescent="0.4">
      <c r="A18" s="164"/>
      <c r="B18" s="164"/>
      <c r="C18" s="164"/>
      <c r="D18" s="164"/>
      <c r="E18" s="164"/>
      <c r="F18" s="164"/>
      <c r="G18" s="164"/>
      <c r="H18" s="164"/>
    </row>
    <row r="19" spans="1:8" x14ac:dyDescent="0.4">
      <c r="A19" s="164"/>
      <c r="B19" s="164"/>
      <c r="C19" s="164"/>
      <c r="D19" s="164"/>
      <c r="E19" s="164"/>
      <c r="F19" s="164"/>
      <c r="G19" s="164"/>
      <c r="H19" s="164"/>
    </row>
    <row r="20" spans="1:8" x14ac:dyDescent="0.4">
      <c r="A20" s="164"/>
      <c r="B20" s="164"/>
      <c r="C20" s="164"/>
      <c r="D20" s="164"/>
      <c r="E20" s="164"/>
      <c r="F20" s="164"/>
      <c r="G20" s="164"/>
      <c r="H20" s="164"/>
    </row>
  </sheetData>
  <sheetProtection algorithmName="SHA-512" hashValue="bUKY7UvLGFSpyZXkAWjC5sQZxhvHZ0Qy0X7L9pZ0Gag1oBCFqWIbaIHGlrW/UQmmJ+gA8kc/rIcejDOaOHE1fQ==" saltValue="H26aUBpkS2omhmrgmsvt4g==" spinCount="100000" sheet="1" objects="1" scenarios="1"/>
  <mergeCells count="20">
    <mergeCell ref="A12:H12"/>
    <mergeCell ref="A1:H1"/>
    <mergeCell ref="A2:H2"/>
    <mergeCell ref="A3:H3"/>
    <mergeCell ref="A4:H4"/>
    <mergeCell ref="A5:H5"/>
    <mergeCell ref="A6:H6"/>
    <mergeCell ref="A7:H7"/>
    <mergeCell ref="A8:H8"/>
    <mergeCell ref="A9:H9"/>
    <mergeCell ref="A10:H10"/>
    <mergeCell ref="A11:H11"/>
    <mergeCell ref="A19:H19"/>
    <mergeCell ref="A20:H20"/>
    <mergeCell ref="A13:H13"/>
    <mergeCell ref="A14:H14"/>
    <mergeCell ref="A15:H15"/>
    <mergeCell ref="A16:H16"/>
    <mergeCell ref="A17:H17"/>
    <mergeCell ref="A18:H18"/>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6A252-3B25-4DFD-B34D-531D26C4AF86}">
  <dimension ref="A1:I55"/>
  <sheetViews>
    <sheetView workbookViewId="0"/>
  </sheetViews>
  <sheetFormatPr baseColWidth="10" defaultColWidth="10.7109375" defaultRowHeight="13.9" x14ac:dyDescent="0.4"/>
  <cols>
    <col min="1" max="16384" width="10.7109375" style="128"/>
  </cols>
  <sheetData>
    <row r="1" spans="1:9" x14ac:dyDescent="0.4">
      <c r="A1" s="141"/>
      <c r="B1" s="141"/>
      <c r="C1" s="141"/>
      <c r="D1" s="141"/>
      <c r="E1" s="141"/>
      <c r="F1" s="141"/>
      <c r="G1" s="141"/>
      <c r="H1" s="141"/>
      <c r="I1" s="141"/>
    </row>
    <row r="2" spans="1:9" x14ac:dyDescent="0.4">
      <c r="A2" s="141"/>
      <c r="B2" s="141"/>
      <c r="C2" s="141"/>
      <c r="D2" s="141"/>
      <c r="E2" s="141"/>
      <c r="F2" s="141"/>
      <c r="G2" s="141"/>
      <c r="H2" s="141"/>
      <c r="I2" s="141"/>
    </row>
    <row r="3" spans="1:9" x14ac:dyDescent="0.4">
      <c r="A3" s="141"/>
      <c r="B3" s="141"/>
      <c r="C3" s="141"/>
      <c r="D3" s="141"/>
      <c r="E3" s="141"/>
      <c r="F3" s="141"/>
      <c r="G3" s="141"/>
      <c r="H3" s="141"/>
      <c r="I3" s="141"/>
    </row>
    <row r="4" spans="1:9" x14ac:dyDescent="0.4">
      <c r="A4" s="141"/>
      <c r="B4" s="141"/>
      <c r="C4" s="141"/>
      <c r="D4" s="141"/>
      <c r="E4" s="141"/>
      <c r="F4" s="141"/>
      <c r="G4" s="141"/>
      <c r="H4" s="141"/>
      <c r="I4" s="141"/>
    </row>
    <row r="5" spans="1:9" x14ac:dyDescent="0.4">
      <c r="A5" s="141"/>
      <c r="B5" s="141"/>
      <c r="C5" s="141"/>
      <c r="D5" s="141"/>
      <c r="E5" s="141"/>
      <c r="F5" s="141"/>
      <c r="G5" s="141"/>
      <c r="H5" s="141"/>
      <c r="I5" s="141"/>
    </row>
    <row r="6" spans="1:9" x14ac:dyDescent="0.4">
      <c r="A6" s="141"/>
      <c r="B6" s="141"/>
      <c r="C6" s="141"/>
      <c r="D6" s="141"/>
      <c r="E6" s="141"/>
      <c r="F6" s="141"/>
      <c r="G6" s="141"/>
      <c r="H6" s="141"/>
      <c r="I6" s="141"/>
    </row>
    <row r="7" spans="1:9" x14ac:dyDescent="0.4">
      <c r="A7" s="141"/>
      <c r="B7" s="141"/>
      <c r="C7" s="141"/>
      <c r="D7" s="141"/>
      <c r="E7" s="141"/>
      <c r="F7" s="141"/>
      <c r="G7" s="141"/>
      <c r="H7" s="141"/>
      <c r="I7" s="141"/>
    </row>
    <row r="8" spans="1:9" x14ac:dyDescent="0.4">
      <c r="A8" s="141"/>
      <c r="B8" s="141"/>
      <c r="C8" s="141"/>
      <c r="D8" s="141"/>
      <c r="E8" s="141"/>
      <c r="F8" s="141"/>
      <c r="G8" s="141"/>
      <c r="H8" s="141"/>
      <c r="I8" s="141"/>
    </row>
    <row r="9" spans="1:9" x14ac:dyDescent="0.4">
      <c r="A9" s="141"/>
      <c r="B9" s="141"/>
      <c r="C9" s="141"/>
      <c r="D9" s="141"/>
      <c r="E9" s="141"/>
      <c r="F9" s="141"/>
      <c r="G9" s="141"/>
      <c r="H9" s="141"/>
      <c r="I9" s="141"/>
    </row>
    <row r="10" spans="1:9" x14ac:dyDescent="0.4">
      <c r="A10" s="141"/>
      <c r="B10" s="141"/>
      <c r="C10" s="141"/>
      <c r="D10" s="141"/>
      <c r="E10" s="141"/>
      <c r="F10" s="141"/>
      <c r="G10" s="141"/>
      <c r="H10" s="141"/>
      <c r="I10" s="141"/>
    </row>
    <row r="11" spans="1:9" x14ac:dyDescent="0.4">
      <c r="A11" s="141"/>
      <c r="B11" s="141"/>
      <c r="C11" s="141"/>
      <c r="D11" s="141"/>
      <c r="E11" s="141"/>
      <c r="F11" s="141"/>
      <c r="G11" s="141"/>
      <c r="H11" s="141"/>
      <c r="I11" s="141"/>
    </row>
    <row r="12" spans="1:9" x14ac:dyDescent="0.4">
      <c r="A12" s="141"/>
      <c r="B12" s="141"/>
      <c r="C12" s="141"/>
      <c r="D12" s="141"/>
      <c r="E12" s="141"/>
      <c r="F12" s="141"/>
      <c r="G12" s="141"/>
      <c r="H12" s="141"/>
      <c r="I12" s="141"/>
    </row>
    <row r="13" spans="1:9" x14ac:dyDescent="0.4">
      <c r="A13" s="141"/>
      <c r="B13" s="141"/>
      <c r="C13" s="141"/>
      <c r="D13" s="141"/>
      <c r="E13" s="141"/>
      <c r="F13" s="141"/>
      <c r="G13" s="141"/>
      <c r="H13" s="141"/>
      <c r="I13" s="141"/>
    </row>
    <row r="14" spans="1:9" x14ac:dyDescent="0.4">
      <c r="A14" s="141"/>
      <c r="B14" s="141"/>
      <c r="C14" s="141"/>
      <c r="D14" s="141"/>
      <c r="E14" s="141"/>
      <c r="F14" s="141"/>
      <c r="G14" s="141"/>
      <c r="H14" s="141"/>
      <c r="I14" s="141"/>
    </row>
    <row r="15" spans="1:9" x14ac:dyDescent="0.4">
      <c r="A15" s="141"/>
      <c r="B15" s="141"/>
      <c r="C15" s="141"/>
      <c r="D15" s="141"/>
      <c r="E15" s="141"/>
      <c r="F15" s="141"/>
      <c r="G15" s="141"/>
      <c r="H15" s="141"/>
      <c r="I15" s="141"/>
    </row>
    <row r="16" spans="1:9" x14ac:dyDescent="0.4">
      <c r="A16" s="141"/>
      <c r="B16" s="141"/>
      <c r="C16" s="141"/>
      <c r="D16" s="141"/>
      <c r="E16" s="141"/>
      <c r="F16" s="141"/>
      <c r="G16" s="141"/>
      <c r="H16" s="141"/>
      <c r="I16" s="141"/>
    </row>
    <row r="17" spans="1:9" x14ac:dyDescent="0.4">
      <c r="A17" s="141"/>
      <c r="B17" s="141"/>
      <c r="C17" s="141"/>
      <c r="D17" s="141"/>
      <c r="E17" s="141"/>
      <c r="F17" s="141"/>
      <c r="G17" s="141"/>
      <c r="H17" s="141"/>
      <c r="I17" s="141"/>
    </row>
    <row r="18" spans="1:9" x14ac:dyDescent="0.4">
      <c r="A18" s="141"/>
      <c r="B18" s="141"/>
      <c r="C18" s="141"/>
      <c r="D18" s="141"/>
      <c r="E18" s="141"/>
      <c r="F18" s="141"/>
      <c r="G18" s="141"/>
      <c r="H18" s="141"/>
      <c r="I18" s="141"/>
    </row>
    <row r="19" spans="1:9" x14ac:dyDescent="0.4">
      <c r="A19" s="141"/>
      <c r="B19" s="141"/>
      <c r="C19" s="141"/>
      <c r="D19" s="141"/>
      <c r="E19" s="141"/>
      <c r="F19" s="141"/>
      <c r="G19" s="141"/>
      <c r="H19" s="141"/>
      <c r="I19" s="141"/>
    </row>
    <row r="20" spans="1:9" x14ac:dyDescent="0.4">
      <c r="A20" s="141"/>
      <c r="B20" s="141"/>
      <c r="C20" s="141"/>
      <c r="D20" s="141"/>
      <c r="E20" s="141"/>
      <c r="F20" s="141"/>
      <c r="G20" s="141"/>
      <c r="H20" s="141"/>
      <c r="I20" s="141"/>
    </row>
    <row r="21" spans="1:9" x14ac:dyDescent="0.4">
      <c r="A21" s="141"/>
      <c r="B21" s="141"/>
      <c r="C21" s="141"/>
      <c r="D21" s="141"/>
      <c r="E21" s="141"/>
      <c r="F21" s="141"/>
      <c r="G21" s="141"/>
      <c r="H21" s="141"/>
      <c r="I21" s="141"/>
    </row>
    <row r="22" spans="1:9" x14ac:dyDescent="0.4">
      <c r="A22" s="141"/>
      <c r="B22" s="141"/>
      <c r="C22" s="141"/>
      <c r="D22" s="141"/>
      <c r="E22" s="141"/>
      <c r="F22" s="141"/>
      <c r="G22" s="141"/>
      <c r="H22" s="141"/>
      <c r="I22" s="141"/>
    </row>
    <row r="23" spans="1:9" x14ac:dyDescent="0.4">
      <c r="A23" s="141"/>
      <c r="B23" s="141"/>
      <c r="C23" s="141"/>
      <c r="D23" s="141"/>
      <c r="E23" s="141"/>
      <c r="F23" s="141"/>
      <c r="G23" s="141"/>
      <c r="H23" s="141"/>
      <c r="I23" s="141"/>
    </row>
    <row r="24" spans="1:9" x14ac:dyDescent="0.4">
      <c r="A24" s="141"/>
      <c r="B24" s="141"/>
      <c r="C24" s="141"/>
      <c r="D24" s="141"/>
      <c r="E24" s="141"/>
      <c r="F24" s="141"/>
      <c r="G24" s="141"/>
      <c r="H24" s="141"/>
      <c r="I24" s="141"/>
    </row>
    <row r="25" spans="1:9" x14ac:dyDescent="0.4">
      <c r="A25" s="141"/>
      <c r="B25" s="141"/>
      <c r="C25" s="141"/>
      <c r="D25" s="141"/>
      <c r="E25" s="141"/>
      <c r="F25" s="141"/>
      <c r="G25" s="141"/>
      <c r="H25" s="141"/>
      <c r="I25" s="141"/>
    </row>
    <row r="26" spans="1:9" x14ac:dyDescent="0.4">
      <c r="A26" s="141"/>
      <c r="B26" s="141"/>
      <c r="C26" s="141"/>
      <c r="D26" s="141"/>
      <c r="E26" s="141"/>
      <c r="F26" s="141"/>
      <c r="G26" s="141"/>
      <c r="H26" s="141"/>
      <c r="I26" s="141"/>
    </row>
    <row r="27" spans="1:9" x14ac:dyDescent="0.4">
      <c r="A27" s="141"/>
      <c r="B27" s="141"/>
      <c r="C27" s="141"/>
      <c r="D27" s="141"/>
      <c r="E27" s="141"/>
      <c r="F27" s="141"/>
      <c r="G27" s="141"/>
      <c r="H27" s="141"/>
      <c r="I27" s="141"/>
    </row>
    <row r="28" spans="1:9" x14ac:dyDescent="0.4">
      <c r="A28" s="141"/>
      <c r="B28" s="141"/>
      <c r="C28" s="141"/>
      <c r="D28" s="141"/>
      <c r="E28" s="141"/>
      <c r="F28" s="141"/>
      <c r="G28" s="141"/>
      <c r="H28" s="141"/>
      <c r="I28" s="141"/>
    </row>
    <row r="29" spans="1:9" x14ac:dyDescent="0.4">
      <c r="A29" s="141"/>
      <c r="B29" s="141"/>
      <c r="C29" s="141"/>
      <c r="D29" s="141"/>
      <c r="E29" s="141"/>
      <c r="F29" s="141"/>
      <c r="G29" s="141"/>
      <c r="H29" s="141"/>
      <c r="I29" s="141"/>
    </row>
    <row r="30" spans="1:9" x14ac:dyDescent="0.4">
      <c r="A30" s="141"/>
      <c r="B30" s="141"/>
      <c r="C30" s="141"/>
      <c r="D30" s="141"/>
      <c r="E30" s="141"/>
      <c r="F30" s="141"/>
      <c r="G30" s="141"/>
      <c r="H30" s="141"/>
      <c r="I30" s="141"/>
    </row>
    <row r="31" spans="1:9" x14ac:dyDescent="0.4">
      <c r="A31" s="141"/>
      <c r="B31" s="141"/>
      <c r="C31" s="141"/>
      <c r="D31" s="141"/>
      <c r="E31" s="141"/>
      <c r="F31" s="141"/>
      <c r="G31" s="141"/>
      <c r="H31" s="141"/>
      <c r="I31" s="141"/>
    </row>
    <row r="32" spans="1:9" x14ac:dyDescent="0.4">
      <c r="A32" s="141"/>
      <c r="B32" s="141"/>
      <c r="C32" s="141"/>
      <c r="D32" s="141"/>
      <c r="E32" s="141"/>
      <c r="F32" s="141"/>
      <c r="G32" s="141"/>
      <c r="H32" s="141"/>
      <c r="I32" s="141"/>
    </row>
    <row r="33" spans="1:9" x14ac:dyDescent="0.4">
      <c r="A33" s="141"/>
      <c r="B33" s="141"/>
      <c r="C33" s="141"/>
      <c r="D33" s="141"/>
      <c r="E33" s="141"/>
      <c r="F33" s="141"/>
      <c r="G33" s="141"/>
      <c r="H33" s="141"/>
      <c r="I33" s="141"/>
    </row>
    <row r="34" spans="1:9" x14ac:dyDescent="0.4">
      <c r="A34" s="141"/>
      <c r="B34" s="141"/>
      <c r="C34" s="141"/>
      <c r="D34" s="141"/>
      <c r="E34" s="141"/>
      <c r="F34" s="141"/>
      <c r="G34" s="141"/>
      <c r="H34" s="141"/>
      <c r="I34" s="141"/>
    </row>
    <row r="35" spans="1:9" x14ac:dyDescent="0.4">
      <c r="A35" s="141"/>
      <c r="B35" s="141"/>
      <c r="C35" s="141"/>
      <c r="D35" s="141"/>
      <c r="E35" s="141"/>
      <c r="F35" s="141"/>
      <c r="G35" s="141"/>
      <c r="H35" s="141"/>
      <c r="I35" s="141"/>
    </row>
    <row r="36" spans="1:9" x14ac:dyDescent="0.4">
      <c r="A36" s="141"/>
      <c r="B36" s="141"/>
      <c r="C36" s="141"/>
      <c r="D36" s="141"/>
      <c r="E36" s="141"/>
      <c r="F36" s="141"/>
      <c r="G36" s="141"/>
      <c r="H36" s="141"/>
      <c r="I36" s="141"/>
    </row>
    <row r="37" spans="1:9" x14ac:dyDescent="0.4">
      <c r="A37" s="141"/>
      <c r="B37" s="141"/>
      <c r="C37" s="141"/>
      <c r="D37" s="141"/>
      <c r="E37" s="141"/>
      <c r="F37" s="141"/>
      <c r="G37" s="141"/>
      <c r="H37" s="141"/>
      <c r="I37" s="141"/>
    </row>
    <row r="38" spans="1:9" x14ac:dyDescent="0.4">
      <c r="A38" s="141"/>
      <c r="B38" s="141"/>
      <c r="C38" s="141"/>
      <c r="D38" s="141"/>
      <c r="E38" s="141"/>
      <c r="F38" s="141"/>
      <c r="G38" s="141"/>
      <c r="H38" s="141"/>
      <c r="I38" s="141"/>
    </row>
    <row r="39" spans="1:9" x14ac:dyDescent="0.4">
      <c r="A39" s="141"/>
      <c r="B39" s="141"/>
      <c r="C39" s="141"/>
      <c r="D39" s="141"/>
      <c r="E39" s="141"/>
      <c r="F39" s="141"/>
      <c r="G39" s="141"/>
      <c r="H39" s="141"/>
      <c r="I39" s="141"/>
    </row>
    <row r="40" spans="1:9" x14ac:dyDescent="0.4">
      <c r="A40" s="141"/>
      <c r="B40" s="141"/>
      <c r="C40" s="141"/>
      <c r="D40" s="141"/>
      <c r="E40" s="141"/>
      <c r="F40" s="141"/>
      <c r="G40" s="141"/>
      <c r="H40" s="141"/>
      <c r="I40" s="141"/>
    </row>
    <row r="41" spans="1:9" x14ac:dyDescent="0.4">
      <c r="A41" s="141"/>
      <c r="B41" s="141"/>
      <c r="C41" s="141"/>
      <c r="D41" s="141"/>
      <c r="E41" s="141"/>
      <c r="F41" s="141"/>
      <c r="G41" s="141"/>
      <c r="H41" s="141"/>
      <c r="I41" s="141"/>
    </row>
    <row r="42" spans="1:9" x14ac:dyDescent="0.4">
      <c r="A42" s="141"/>
      <c r="B42" s="141"/>
      <c r="C42" s="141"/>
      <c r="D42" s="141"/>
      <c r="E42" s="141"/>
      <c r="F42" s="141"/>
      <c r="G42" s="141"/>
      <c r="H42" s="141"/>
      <c r="I42" s="141"/>
    </row>
    <row r="43" spans="1:9" x14ac:dyDescent="0.4">
      <c r="A43" s="141"/>
      <c r="B43" s="141"/>
      <c r="C43" s="141"/>
      <c r="D43" s="141"/>
      <c r="E43" s="141"/>
      <c r="F43" s="141"/>
      <c r="G43" s="141"/>
      <c r="H43" s="141"/>
      <c r="I43" s="141"/>
    </row>
    <row r="44" spans="1:9" x14ac:dyDescent="0.4">
      <c r="A44" s="141"/>
      <c r="B44" s="141"/>
      <c r="C44" s="141"/>
      <c r="D44" s="141"/>
      <c r="E44" s="141"/>
      <c r="F44" s="141"/>
      <c r="G44" s="141"/>
      <c r="H44" s="141"/>
      <c r="I44" s="141"/>
    </row>
    <row r="45" spans="1:9" x14ac:dyDescent="0.4">
      <c r="A45" s="141"/>
      <c r="B45" s="141"/>
      <c r="C45" s="141"/>
      <c r="D45" s="141"/>
      <c r="E45" s="141"/>
      <c r="F45" s="141"/>
      <c r="G45" s="141"/>
      <c r="H45" s="141"/>
      <c r="I45" s="141"/>
    </row>
    <row r="46" spans="1:9" x14ac:dyDescent="0.4">
      <c r="A46" s="141"/>
      <c r="B46" s="141"/>
      <c r="C46" s="141"/>
      <c r="D46" s="141"/>
      <c r="E46" s="141"/>
      <c r="F46" s="141"/>
      <c r="G46" s="141"/>
      <c r="H46" s="141"/>
      <c r="I46" s="141"/>
    </row>
    <row r="47" spans="1:9" x14ac:dyDescent="0.4">
      <c r="A47" s="141"/>
      <c r="B47" s="141"/>
      <c r="C47" s="141"/>
      <c r="D47" s="141"/>
      <c r="E47" s="141"/>
      <c r="F47" s="141"/>
      <c r="G47" s="141"/>
      <c r="H47" s="141"/>
      <c r="I47" s="141"/>
    </row>
    <row r="48" spans="1:9" x14ac:dyDescent="0.4">
      <c r="A48" s="141"/>
      <c r="B48" s="141"/>
      <c r="C48" s="141"/>
      <c r="D48" s="141"/>
      <c r="E48" s="141"/>
      <c r="F48" s="141"/>
      <c r="G48" s="141"/>
      <c r="H48" s="141"/>
      <c r="I48" s="141"/>
    </row>
    <row r="49" spans="1:9" x14ac:dyDescent="0.4">
      <c r="A49" s="141"/>
      <c r="B49" s="141"/>
      <c r="C49" s="141"/>
      <c r="D49" s="141"/>
      <c r="E49" s="141"/>
      <c r="F49" s="141"/>
      <c r="G49" s="141"/>
      <c r="H49" s="141"/>
      <c r="I49" s="141"/>
    </row>
    <row r="50" spans="1:9" x14ac:dyDescent="0.4">
      <c r="A50" s="141"/>
      <c r="B50" s="141"/>
      <c r="C50" s="141"/>
      <c r="D50" s="141"/>
      <c r="E50" s="141"/>
      <c r="F50" s="141"/>
      <c r="G50" s="141"/>
      <c r="H50" s="141"/>
      <c r="I50" s="141"/>
    </row>
    <row r="51" spans="1:9" x14ac:dyDescent="0.4">
      <c r="A51" s="142" t="s">
        <v>301</v>
      </c>
      <c r="B51" s="142"/>
      <c r="C51" s="142"/>
      <c r="D51" s="142"/>
      <c r="E51" s="142"/>
      <c r="F51" s="141"/>
      <c r="G51" s="141"/>
      <c r="H51" s="141"/>
      <c r="I51" s="141"/>
    </row>
    <row r="52" spans="1:9" x14ac:dyDescent="0.4">
      <c r="A52" s="142" t="s">
        <v>302</v>
      </c>
      <c r="B52" s="142"/>
      <c r="C52" s="142"/>
      <c r="D52" s="142"/>
      <c r="E52" s="142"/>
      <c r="F52" s="141"/>
      <c r="G52" s="141"/>
      <c r="H52" s="141"/>
      <c r="I52" s="141"/>
    </row>
    <row r="53" spans="1:9" x14ac:dyDescent="0.4">
      <c r="A53" s="126" t="s">
        <v>303</v>
      </c>
      <c r="B53" s="141"/>
      <c r="C53" s="141"/>
      <c r="D53" s="141"/>
      <c r="E53" s="141"/>
      <c r="F53" s="141"/>
      <c r="G53" s="141"/>
      <c r="H53" s="141"/>
      <c r="I53" s="141"/>
    </row>
    <row r="54" spans="1:9" x14ac:dyDescent="0.4">
      <c r="A54" s="141"/>
      <c r="B54" s="141"/>
      <c r="C54" s="141"/>
      <c r="D54" s="141"/>
      <c r="E54" s="141"/>
      <c r="F54" s="141"/>
      <c r="G54" s="141"/>
      <c r="H54" s="141"/>
      <c r="I54" s="141"/>
    </row>
    <row r="55" spans="1:9" x14ac:dyDescent="0.4">
      <c r="A55" s="141"/>
      <c r="B55" s="141"/>
      <c r="C55" s="141"/>
      <c r="D55" s="141"/>
      <c r="E55" s="141"/>
      <c r="F55" s="141"/>
      <c r="G55" s="141"/>
      <c r="H55" s="141"/>
      <c r="I55" s="141"/>
    </row>
  </sheetData>
  <sheetProtection algorithmName="SHA-512" hashValue="WwDWZDSyZ/bwsv7fcJU7frlNH2cznBpbK+k4kiojf+OV9u1Hmdc97uQpyS5VB/9TzoE0KJGePWqwnLRFOj8L5A==" saltValue="B8Gymjpo72u/P7dsObThng==" spinCount="100000" sheet="1" objects="1" scenarios="1"/>
  <hyperlinks>
    <hyperlink ref="A53" r:id="rId1" xr:uid="{B6034822-5262-488A-84BC-FB9D824B71AB}"/>
  </hyperlinks>
  <pageMargins left="0.7" right="0.7" top="0.78740157499999996" bottom="0.78740157499999996"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42578125" defaultRowHeight="13.9" x14ac:dyDescent="0.4"/>
  <cols>
    <col min="1" max="1" width="25.140625" style="30" bestFit="1" customWidth="1"/>
    <col min="2" max="2" width="39" style="30" customWidth="1"/>
    <col min="3" max="16384" width="11.42578125" style="30"/>
  </cols>
  <sheetData>
    <row r="1" spans="1:7" ht="20" customHeight="1" x14ac:dyDescent="0.4">
      <c r="A1" s="29" t="s">
        <v>32</v>
      </c>
      <c r="C1" s="31" t="s">
        <v>33</v>
      </c>
    </row>
    <row r="2" spans="1:7" ht="20" customHeight="1" x14ac:dyDescent="0.4">
      <c r="A2" s="30" t="s">
        <v>34</v>
      </c>
      <c r="B2" s="32"/>
      <c r="C2" s="30" t="s">
        <v>34</v>
      </c>
    </row>
    <row r="3" spans="1:7" ht="20" customHeight="1" x14ac:dyDescent="0.4">
      <c r="A3" s="30" t="s">
        <v>35</v>
      </c>
      <c r="B3" s="56"/>
      <c r="C3" s="30" t="s">
        <v>36</v>
      </c>
    </row>
    <row r="4" spans="1:7" ht="20" customHeight="1" x14ac:dyDescent="0.4">
      <c r="A4" s="30" t="s">
        <v>37</v>
      </c>
      <c r="B4" s="32"/>
      <c r="C4" s="30" t="s">
        <v>38</v>
      </c>
    </row>
    <row r="5" spans="1:7" ht="10.050000000000001" customHeight="1" x14ac:dyDescent="0.4"/>
    <row r="6" spans="1:7" ht="60" customHeight="1" x14ac:dyDescent="0.4">
      <c r="A6" s="171" t="s">
        <v>305</v>
      </c>
      <c r="B6" s="172"/>
      <c r="C6" s="172"/>
      <c r="D6" s="172"/>
      <c r="E6" s="172"/>
      <c r="F6" s="172"/>
      <c r="G6" s="172"/>
    </row>
    <row r="7" spans="1:7" ht="15" customHeight="1" x14ac:dyDescent="0.4">
      <c r="A7" s="143"/>
      <c r="B7" s="143"/>
      <c r="C7" s="143"/>
      <c r="D7" s="143"/>
      <c r="E7" s="143"/>
      <c r="F7" s="143"/>
      <c r="G7" s="143"/>
    </row>
    <row r="8" spans="1:7" ht="60" customHeight="1" x14ac:dyDescent="0.4">
      <c r="A8" s="171" t="s">
        <v>306</v>
      </c>
      <c r="B8" s="172"/>
      <c r="C8" s="172"/>
      <c r="D8" s="172"/>
      <c r="E8" s="172"/>
      <c r="F8" s="172"/>
      <c r="G8" s="172"/>
    </row>
    <row r="9" spans="1:7" ht="10.050000000000001" customHeight="1" x14ac:dyDescent="0.4">
      <c r="A9" s="33"/>
    </row>
    <row r="10" spans="1:7" ht="35" customHeight="1" x14ac:dyDescent="0.4">
      <c r="A10" s="168" t="s">
        <v>261</v>
      </c>
      <c r="B10" s="168"/>
      <c r="C10" s="168"/>
      <c r="D10" s="168"/>
      <c r="E10" s="168"/>
      <c r="F10" s="168"/>
      <c r="G10" s="168"/>
    </row>
    <row r="11" spans="1:7" ht="75" customHeight="1" x14ac:dyDescent="0.4">
      <c r="A11" s="173" t="s">
        <v>307</v>
      </c>
      <c r="B11" s="173"/>
      <c r="C11" s="173"/>
      <c r="D11" s="173"/>
      <c r="E11" s="173"/>
      <c r="F11" s="173"/>
      <c r="G11" s="173"/>
    </row>
    <row r="12" spans="1:7" ht="35" customHeight="1" x14ac:dyDescent="0.4">
      <c r="A12" s="168" t="s">
        <v>98</v>
      </c>
      <c r="B12" s="168"/>
      <c r="C12" s="169" t="s">
        <v>99</v>
      </c>
      <c r="D12" s="169"/>
      <c r="E12" s="169"/>
      <c r="F12" s="169"/>
      <c r="G12" s="111"/>
    </row>
    <row r="13" spans="1:7" ht="10.050000000000001" customHeight="1" x14ac:dyDescent="0.4">
      <c r="A13" s="54"/>
      <c r="B13" s="54"/>
      <c r="C13" s="55"/>
      <c r="D13" s="55"/>
      <c r="E13" s="55"/>
      <c r="F13" s="55"/>
      <c r="G13" s="55"/>
    </row>
    <row r="14" spans="1:7" ht="10.050000000000001" customHeight="1" x14ac:dyDescent="0.4"/>
    <row r="15" spans="1:7" x14ac:dyDescent="0.4">
      <c r="A15" s="30" t="s">
        <v>59</v>
      </c>
      <c r="B15" s="56"/>
      <c r="C15" s="170" t="s">
        <v>60</v>
      </c>
      <c r="D15" s="170"/>
      <c r="E15" s="170"/>
    </row>
    <row r="16" spans="1:7" x14ac:dyDescent="0.4">
      <c r="A16" s="30" t="s">
        <v>61</v>
      </c>
      <c r="B16" s="33" t="str">
        <f>IF(ISBLANK(B15),"",IF(B3=B15,"Kontrolle erfolgreich - check ok","FEHLER - ERROR"))</f>
        <v/>
      </c>
      <c r="C16" s="30" t="s">
        <v>62</v>
      </c>
    </row>
    <row r="17" spans="2:2" x14ac:dyDescent="0.4">
      <c r="B17" s="33" t="str">
        <f>IF(ISBLANK(B15),"",IF(ISERROR(FIND("@",B15,1)),"keine gültige eMail-Adresse",IF((VALUE(FIND("@",B15,1))&gt;1),"","keine gültige eMail-Adresse!")))</f>
        <v/>
      </c>
    </row>
    <row r="18" spans="2:2" x14ac:dyDescent="0.4">
      <c r="B18" s="33" t="str">
        <f>IF(ISBLANK(B15),"",IF(ISERROR(FIND("@",B15,1)),"no valid eMail-adress",IF((VALUE(FIND("@",B15,1))&gt;1),"","no valid eMail-address!")))</f>
        <v/>
      </c>
    </row>
    <row r="19" spans="2:2" x14ac:dyDescent="0.4">
      <c r="B19" s="30" t="str">
        <f>IF(ISBLANK(B15),"",IF(ISERROR(FIND("; ",B15,1)),"",IF((VALUE(FIND("; ",B15,1))&gt;8),"","Achtung - die zweite eMail-Adresse wurde nicht korrekt eingegeben")))</f>
        <v/>
      </c>
    </row>
  </sheetData>
  <sheetProtection algorithmName="SHA-512" hashValue="QMq5/bdPH6gnZCoFzxHrZvbzMkmO2VOJrwKxCoNE+Vuy9eOX1IGxYvkFt85ZnpkPtZQkYi5eVm5aEYsagUWNig==" saltValue="vjabhAhj0+QuqDDdW7yuqQ=="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6"/>
  <dimension ref="A1:G20"/>
  <sheetViews>
    <sheetView workbookViewId="0">
      <selection activeCell="D8" sqref="D8"/>
    </sheetView>
  </sheetViews>
  <sheetFormatPr baseColWidth="10" defaultRowHeight="13.9" x14ac:dyDescent="0.4"/>
  <cols>
    <col min="1" max="1" width="39.42578125" bestFit="1" customWidth="1"/>
    <col min="2" max="2" width="33.140625" bestFit="1" customWidth="1"/>
  </cols>
  <sheetData>
    <row r="1" spans="1:7" x14ac:dyDescent="0.4">
      <c r="A1" t="s">
        <v>6</v>
      </c>
      <c r="B1" s="3" t="str">
        <f>IF(ISNUMBER(VALUE(Ergebnisse!G1)),IF(VALUE(Ergebnisse!G1)&gt;0,VALUE(Ergebnisse!G1),""),"")</f>
        <v/>
      </c>
      <c r="D1" t="s">
        <v>13</v>
      </c>
    </row>
    <row r="2" spans="1:7" x14ac:dyDescent="0.4">
      <c r="A2" t="s">
        <v>1</v>
      </c>
      <c r="B2" s="3" t="str">
        <f>IF(ISNUMBER(VALUE(Ergebnisse!G2)),IF(VALUE(Ergebnisse!G2)&gt;0,VALUE(Ergebnisse!G2),""),"")</f>
        <v/>
      </c>
    </row>
    <row r="3" spans="1:7" x14ac:dyDescent="0.4">
      <c r="A3" t="s">
        <v>7</v>
      </c>
      <c r="B3" s="27" t="s">
        <v>54</v>
      </c>
      <c r="D3" t="s">
        <v>12</v>
      </c>
    </row>
    <row r="4" spans="1:7" x14ac:dyDescent="0.4">
      <c r="A4" t="s">
        <v>8</v>
      </c>
      <c r="B4" s="3">
        <f>YEAR(Ergebnisse!E5)</f>
        <v>2026</v>
      </c>
      <c r="D4" s="4">
        <v>2</v>
      </c>
    </row>
    <row r="5" spans="1:7" x14ac:dyDescent="0.4">
      <c r="A5" t="s">
        <v>9</v>
      </c>
      <c r="B5" s="3" t="str">
        <f>D8</f>
        <v>N</v>
      </c>
      <c r="D5" t="str">
        <f>IF(D4=2,"N","J")</f>
        <v>N</v>
      </c>
      <c r="F5">
        <v>1</v>
      </c>
      <c r="G5" s="48" t="s">
        <v>75</v>
      </c>
    </row>
    <row r="6" spans="1:7" x14ac:dyDescent="0.4">
      <c r="A6" t="s">
        <v>27</v>
      </c>
      <c r="B6" s="3">
        <f>Ergebnisse!G3</f>
        <v>1</v>
      </c>
      <c r="F6">
        <v>2</v>
      </c>
      <c r="G6" s="48" t="s">
        <v>76</v>
      </c>
    </row>
    <row r="7" spans="1:7" x14ac:dyDescent="0.4">
      <c r="A7" t="s">
        <v>30</v>
      </c>
      <c r="B7" s="28">
        <f>Ergebnisse!E5</f>
        <v>46236</v>
      </c>
    </row>
    <row r="8" spans="1:7" x14ac:dyDescent="0.4">
      <c r="A8" t="s">
        <v>10</v>
      </c>
      <c r="B8" s="3">
        <v>8</v>
      </c>
      <c r="D8" t="str">
        <f>LEFT(D5,1)</f>
        <v>N</v>
      </c>
    </row>
    <row r="9" spans="1:7" x14ac:dyDescent="0.4">
      <c r="A9" t="s">
        <v>11</v>
      </c>
      <c r="B9" s="3">
        <v>2</v>
      </c>
    </row>
    <row r="10" spans="1:7" x14ac:dyDescent="0.4">
      <c r="A10" t="s">
        <v>258</v>
      </c>
      <c r="B10" s="27">
        <f>Kontakt!B2</f>
        <v>0</v>
      </c>
    </row>
    <row r="11" spans="1:7" x14ac:dyDescent="0.4">
      <c r="A11" t="s">
        <v>259</v>
      </c>
      <c r="B11" s="3">
        <f>IF(Kontakt!B3=Kontakt!B15,Kontakt!B3,0)</f>
        <v>0</v>
      </c>
    </row>
    <row r="12" spans="1:7" x14ac:dyDescent="0.4">
      <c r="A12" s="110" t="s">
        <v>260</v>
      </c>
      <c r="B12" s="3">
        <v>1</v>
      </c>
    </row>
    <row r="13" spans="1:7" x14ac:dyDescent="0.4">
      <c r="A13" t="s">
        <v>15</v>
      </c>
      <c r="B13" s="2" t="str">
        <f>Ergebnisse!A23</f>
        <v>Probe A, SO2-Gehalt</v>
      </c>
      <c r="C13" s="2" t="str">
        <f>Ergebnisse!B23</f>
        <v>mg/L Probe</v>
      </c>
    </row>
    <row r="14" spans="1:7" x14ac:dyDescent="0.4">
      <c r="A14" t="s">
        <v>16</v>
      </c>
      <c r="B14" s="2" t="str">
        <f>Ergebnisse!A24</f>
        <v>Probe B, SO2-Gehalt</v>
      </c>
      <c r="C14" s="2" t="str">
        <f>Ergebnisse!B24</f>
        <v>mg/L Probe</v>
      </c>
    </row>
    <row r="15" spans="1:7" x14ac:dyDescent="0.4">
      <c r="A15" t="s">
        <v>205</v>
      </c>
      <c r="B15" s="2" t="str">
        <f>Ergebnisse!A25</f>
        <v>Probe B. Relative Dichte 20 °C/20 °C</v>
      </c>
      <c r="C15" s="2" t="str">
        <f>Ergebnisse!B25</f>
        <v>ohne</v>
      </c>
    </row>
    <row r="16" spans="1:7" x14ac:dyDescent="0.4">
      <c r="A16" t="s">
        <v>206</v>
      </c>
      <c r="B16" s="2" t="str">
        <f>Ergebnisse!A26</f>
        <v>Probe B, Lösliche Trockenmasse</v>
      </c>
      <c r="C16" s="2" t="str">
        <f>Ergebnisse!B26</f>
        <v>g/100 g</v>
      </c>
    </row>
    <row r="17" spans="1:3" x14ac:dyDescent="0.4">
      <c r="A17" t="s">
        <v>207</v>
      </c>
      <c r="B17" s="2" t="str">
        <f>Ergebnisse!A27</f>
        <v>Probe B, Titrierbare Gesamtsäure
(als Essigsäure)</v>
      </c>
      <c r="C17" s="2" t="str">
        <f>Ergebnisse!B27</f>
        <v>g/L</v>
      </c>
    </row>
    <row r="18" spans="1:3" x14ac:dyDescent="0.4">
      <c r="A18" t="s">
        <v>208</v>
      </c>
      <c r="B18" s="2" t="str">
        <f>Ergebnisse!A28</f>
        <v>Probe B, Ethanol</v>
      </c>
      <c r="C18" s="2" t="str">
        <f>Ergebnisse!B28</f>
        <v>mg/L</v>
      </c>
    </row>
    <row r="19" spans="1:3" x14ac:dyDescent="0.4">
      <c r="A19" t="s">
        <v>235</v>
      </c>
      <c r="B19" s="2" t="str">
        <f>Ergebnisse!A29</f>
        <v>Probe B, pH-Wert</v>
      </c>
      <c r="C19" s="2" t="str">
        <f>Ergebnisse!B29</f>
        <v>ohne</v>
      </c>
    </row>
    <row r="20" spans="1:3" x14ac:dyDescent="0.4">
      <c r="A20" t="s">
        <v>308</v>
      </c>
      <c r="B20" s="2" t="str">
        <f>Ergebnisse!A30</f>
        <v>Probe B, Asche</v>
      </c>
      <c r="C20" s="2" t="str">
        <f>Ergebnisse!B30</f>
        <v>g/L</v>
      </c>
    </row>
  </sheetData>
  <sheetProtection algorithmName="SHA-512" hashValue="ZDaZQ54Oq1Ag7Z3RzORGpcDxrHuv/fEGaQy6955IpGCkfh8c6eZbACpyra5LaqbhO6H3cZnHCaQeEkaMLNWFbg==" saltValue="i+d7EfnWJQqUcdjgwdL9Bw==" spinCount="100000" sheet="1" objects="1" scenarios="1"/>
  <phoneticPr fontId="0" type="noConversion"/>
  <pageMargins left="0.78740157499999996" right="0.78740157499999996" top="0.984251969" bottom="0.984251969" header="0.4921259845" footer="0.492125984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19</vt:i4>
      </vt:variant>
      <vt:variant>
        <vt:lpstr>Benannte Bereiche</vt:lpstr>
      </vt:variant>
      <vt:variant>
        <vt:i4>10</vt:i4>
      </vt:variant>
    </vt:vector>
  </HeadingPairs>
  <TitlesOfParts>
    <vt:vector size="29" baseType="lpstr">
      <vt:lpstr>Significance</vt:lpstr>
      <vt:lpstr>Reporting</vt:lpstr>
      <vt:lpstr>Auswertung</vt:lpstr>
      <vt:lpstr>Datenübernahme</vt:lpstr>
      <vt:lpstr>Signifikanz</vt:lpstr>
      <vt:lpstr>Ausfüllhinweise</vt:lpstr>
      <vt:lpstr>Kurzanleitung</vt:lpstr>
      <vt:lpstr>Kontakt</vt:lpstr>
      <vt:lpstr>Teilnehmerdaten</vt:lpstr>
      <vt:lpstr>Ergebnisse</vt:lpstr>
      <vt:lpstr>Mitteilungen</vt:lpstr>
      <vt:lpstr>SO2</vt:lpstr>
      <vt:lpstr>Lagerung</vt:lpstr>
      <vt:lpstr>Dichte</vt:lpstr>
      <vt:lpstr>Brix</vt:lpstr>
      <vt:lpstr>Gesamtsäure</vt:lpstr>
      <vt:lpstr>Ethanol</vt:lpstr>
      <vt:lpstr>pH-Wert</vt:lpstr>
      <vt:lpstr>Asche</vt:lpstr>
      <vt:lpstr>Auswertung!_ftn1</vt:lpstr>
      <vt:lpstr>Significance!_ftnref1</vt:lpstr>
      <vt:lpstr>Datenübernahme!Druckbereich</vt:lpstr>
      <vt:lpstr>Ergebnisse!Druckbereich</vt:lpstr>
      <vt:lpstr>Signifikanz!Druckbereich</vt:lpstr>
      <vt:lpstr>Ausfüllhinweise!OLE_LINK1</vt:lpstr>
      <vt:lpstr>Reporting!OLE_LINK1</vt:lpstr>
      <vt:lpstr>Reporting!OLE_LINK2</vt:lpstr>
      <vt:lpstr>Asche!Parameter2</vt:lpstr>
      <vt:lpstr>'pH-Wert'!Parameter2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Ute Lippold</cp:lastModifiedBy>
  <cp:lastPrinted>2026-05-30T15:22:13Z</cp:lastPrinted>
  <dcterms:created xsi:type="dcterms:W3CDTF">2005-02-14T18:41:01Z</dcterms:created>
  <dcterms:modified xsi:type="dcterms:W3CDTF">2026-05-30T15:34:22Z</dcterms:modified>
</cp:coreProperties>
</file>