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D683030D-4ADB-4BE6-ACD4-685157B480FC}" xr6:coauthVersionLast="47" xr6:coauthVersionMax="47" xr10:uidLastSave="{00000000-0000-0000-0000-000000000000}"/>
  <workbookProtection workbookAlgorithmName="SHA-512" workbookHashValue="HZqYYkXh/jVyeeFSRgcBF/ksItrnx+Gc7D2v3TJpd30t+1XvJzy5qn1PkOWCSvUCWWp/BG89kan8xnUmbDn+8Q==" workbookSaltValue="D9tyWPNuRWWXoXkqPTlsMA==" workbookSpinCount="100000" lockStructure="1"/>
  <bookViews>
    <workbookView xWindow="-98" yWindow="-98" windowWidth="28996" windowHeight="15675" firstSheet="3" activeTab="8" xr2:uid="{00000000-000D-0000-FFFF-FFFF00000000}"/>
  </bookViews>
  <sheets>
    <sheet name="Significance" sheetId="69" r:id="rId1"/>
    <sheet name="Reporting" sheetId="70" r:id="rId2"/>
    <sheet name="Short Instruction" sheetId="71" r:id="rId3"/>
    <sheet name="Auswertung" sheetId="72" r:id="rId4"/>
    <sheet name="Datenübernahme" sheetId="73" r:id="rId5"/>
    <sheet name="Signifikanz" sheetId="74" r:id="rId6"/>
    <sheet name="Ausfüllhinweise" sheetId="75" r:id="rId7"/>
    <sheet name="Kurzanleitung" sheetId="76" r:id="rId8"/>
    <sheet name="Kontakt" sheetId="53" r:id="rId9"/>
    <sheet name="Teilnehmerdaten" sheetId="17" state="hidden" r:id="rId10"/>
    <sheet name="Ergebnisse" sheetId="5" r:id="rId11"/>
    <sheet name="Mitteilungen" sheetId="15" r:id="rId12"/>
    <sheet name="Stärke" sheetId="77" state="hidden" r:id="rId13"/>
    <sheet name="Fett_gesaettigt" sheetId="55" state="hidden" r:id="rId14"/>
    <sheet name="Elemente" sheetId="54" state="hidden" r:id="rId15"/>
    <sheet name="Wasser" sheetId="18" state="hidden" r:id="rId16"/>
    <sheet name="Rohprotein" sheetId="21" state="hidden" r:id="rId17"/>
    <sheet name="Fett" sheetId="22" state="hidden" r:id="rId18"/>
    <sheet name="Asche" sheetId="23" state="hidden" r:id="rId19"/>
    <sheet name="Kochsalz" sheetId="24" state="hidden" r:id="rId20"/>
    <sheet name="Cholesterin" sheetId="25" state="hidden" r:id="rId21"/>
    <sheet name="Gesamtsterine" sheetId="26" state="hidden" r:id="rId22"/>
    <sheet name="Eigehalt" sheetId="27" state="hidden" r:id="rId23"/>
    <sheet name="Ballaststoffe" sheetId="46" state="hidden" r:id="rId24"/>
  </sheet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13">#REF!</definedName>
    <definedName name="Daten" localSheetId="7">#REF!</definedName>
    <definedName name="Daten" localSheetId="2">#REF!</definedName>
    <definedName name="Daten">#REF!</definedName>
    <definedName name="_xlnm.Print_Area" localSheetId="4">Datenübernahme!$A$1:$C$8</definedName>
    <definedName name="_xlnm.Print_Area" localSheetId="10">Ergebnisse!$A$1:$L$78</definedName>
    <definedName name="_xlnm.Print_Area" localSheetId="5">Signifikanz!$A$1:$C$10</definedName>
    <definedName name="_xlnm.Print_Titles" localSheetId="10">Ergebnisse!$A:$H,Ergebnisse!$34:$35</definedName>
    <definedName name="Elemente">#REF!</definedName>
    <definedName name="MBlei" localSheetId="6">#REF!</definedName>
    <definedName name="MBlei" localSheetId="13">#REF!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14">#REF!</definedName>
    <definedName name="Parameter2" localSheetId="13">#REF!</definedName>
    <definedName name="Parameter2" localSheetId="8">#REF!</definedName>
    <definedName name="Parameter2" localSheetId="2">#REF!</definedName>
    <definedName name="Parameter2">Rohprotein!$B$16:$B$22</definedName>
    <definedName name="Parameter2alt" localSheetId="6">#REF!</definedName>
    <definedName name="Parameter2alt" localSheetId="13">#REF!</definedName>
    <definedName name="Parameter2alt" localSheetId="7">#REF!</definedName>
    <definedName name="Parameter2alt" localSheetId="2">#REF!</definedName>
    <definedName name="Parameter2alt">#REF!</definedName>
    <definedName name="test" localSheetId="6">#REF!</definedName>
    <definedName name="test" localSheetId="3">#REF!</definedName>
    <definedName name="test" localSheetId="14">#REF!</definedName>
    <definedName name="test" localSheetId="13">#REF!</definedName>
    <definedName name="test" localSheetId="8">#REF!</definedName>
    <definedName name="test" localSheetId="7">#REF!</definedName>
    <definedName name="test" localSheetId="1">#REF!</definedName>
    <definedName name="test" localSheetId="2">#REF!</definedName>
    <definedName name="test" localSheetId="12">#REF!</definedName>
    <definedName name="test">#REF!</definedName>
    <definedName name="test1" localSheetId="6">#REF!</definedName>
    <definedName name="test1" localSheetId="7">#REF!</definedName>
    <definedName name="test1" localSheetId="2">#REF!</definedName>
    <definedName name="test1" localSheetId="12">#REF!</definedName>
    <definedName name="te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17" l="1"/>
  <c r="C19" i="17"/>
  <c r="B20" i="17"/>
  <c r="C20" i="17"/>
  <c r="B21" i="17"/>
  <c r="C21" i="17"/>
  <c r="B22" i="17"/>
  <c r="C22" i="17"/>
  <c r="B23" i="17"/>
  <c r="C23" i="17"/>
  <c r="H29" i="5"/>
  <c r="H28" i="5"/>
  <c r="G28" i="5"/>
  <c r="F28" i="5"/>
  <c r="B49" i="5" s="1"/>
  <c r="C33" i="77"/>
  <c r="C1" i="77"/>
  <c r="B10" i="17"/>
  <c r="B11" i="17"/>
  <c r="B13" i="17"/>
  <c r="A52" i="5" l="1"/>
  <c r="A16" i="5"/>
  <c r="A15" i="5"/>
  <c r="F5" i="5"/>
  <c r="F4" i="5"/>
  <c r="B15" i="17" l="1"/>
  <c r="C15" i="17"/>
  <c r="B16" i="17"/>
  <c r="C16" i="17"/>
  <c r="B17" i="17"/>
  <c r="C17" i="17"/>
  <c r="B18" i="17"/>
  <c r="C18" i="17"/>
  <c r="F25" i="5"/>
  <c r="B42" i="5" s="1"/>
  <c r="C1" i="55"/>
  <c r="H25" i="5" s="1"/>
  <c r="G32" i="5"/>
  <c r="L20" i="5"/>
  <c r="K20" i="5"/>
  <c r="J20" i="5"/>
  <c r="I20" i="5"/>
  <c r="H20" i="5"/>
  <c r="G20" i="5"/>
  <c r="F20" i="5"/>
  <c r="F32" i="5"/>
  <c r="L32" i="5"/>
  <c r="K32" i="5"/>
  <c r="J32" i="5"/>
  <c r="I32" i="5"/>
  <c r="H32" i="5"/>
  <c r="A1" i="46"/>
  <c r="C1" i="46"/>
  <c r="H31" i="5" s="1"/>
  <c r="A1" i="27"/>
  <c r="C1" i="27"/>
  <c r="C11" i="27"/>
  <c r="A1" i="26"/>
  <c r="C1" i="26"/>
  <c r="A1" i="25"/>
  <c r="C1" i="25"/>
  <c r="A1" i="24"/>
  <c r="C1" i="24"/>
  <c r="H27" i="5" s="1"/>
  <c r="A1" i="23"/>
  <c r="C1" i="23"/>
  <c r="H26" i="5" s="1"/>
  <c r="C23" i="23"/>
  <c r="I26" i="5" s="1"/>
  <c r="A1" i="22"/>
  <c r="C1" i="22"/>
  <c r="H24" i="5" s="1"/>
  <c r="A1" i="21"/>
  <c r="C1" i="21"/>
  <c r="H23" i="5" s="1"/>
  <c r="A1" i="18"/>
  <c r="C1" i="18"/>
  <c r="H22" i="5" s="1"/>
  <c r="H1" i="15"/>
  <c r="F22" i="5"/>
  <c r="B36" i="5" s="1"/>
  <c r="F23" i="5"/>
  <c r="B38" i="5" s="1"/>
  <c r="F24" i="5"/>
  <c r="B40" i="5" s="1"/>
  <c r="F26" i="5"/>
  <c r="B44" i="5" s="1"/>
  <c r="G26" i="5"/>
  <c r="F27" i="5"/>
  <c r="F29" i="5"/>
  <c r="F30" i="5"/>
  <c r="B55" i="5" s="1"/>
  <c r="G30" i="5"/>
  <c r="B56" i="5" s="1"/>
  <c r="H30" i="5"/>
  <c r="I30" i="5"/>
  <c r="F31" i="5"/>
  <c r="B1" i="17"/>
  <c r="B2" i="17"/>
  <c r="B4" i="17"/>
  <c r="D5" i="17"/>
  <c r="D8" i="17" s="1"/>
  <c r="B5" i="17" s="1"/>
  <c r="B6" i="17"/>
  <c r="B7" i="17"/>
  <c r="C13" i="17"/>
  <c r="B14" i="17"/>
  <c r="C14" i="17"/>
  <c r="B16" i="53"/>
  <c r="B17" i="53"/>
  <c r="B18" i="53"/>
  <c r="B19" i="53"/>
  <c r="B53" i="5" l="1"/>
  <c r="A54" i="5" s="1"/>
  <c r="A74" i="5"/>
  <c r="A72" i="5"/>
  <c r="A76" i="5"/>
  <c r="A69" i="5"/>
  <c r="A57" i="5"/>
  <c r="A46" i="5"/>
  <c r="A78" i="5"/>
  <c r="A37" i="5"/>
  <c r="A43" i="5"/>
  <c r="A41" i="5"/>
  <c r="A39" i="5"/>
  <c r="B62" i="5"/>
  <c r="A64" i="5" s="1"/>
  <c r="B47" i="5"/>
  <c r="A48"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929A60B0-DAC8-47BB-88FB-2B787A18723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65C5F95A-351E-473F-9C30-AFC977EC8AC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47012C0F-2A25-4E22-90DE-9D72A7B98A4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0" shapeId="0" xr:uid="{00000000-0006-0000-0800-000004000000}">
      <text>
        <r>
          <rPr>
            <sz val="8"/>
            <color indexed="81"/>
            <rFont val="Tahoma"/>
            <family val="2"/>
          </rPr>
          <t>Tragen Sie in der ersten Spalte das Ergebnis des ersten Analysengangs ein</t>
        </r>
      </text>
    </comment>
    <comment ref="E21" authorId="0" shapeId="0" xr:uid="{00000000-0006-0000-0800-000005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<sst xmlns="http://schemas.openxmlformats.org/spreadsheetml/2006/main" count="513" uniqueCount="415">
  <si>
    <t>Parameter</t>
  </si>
  <si>
    <t>Einheit</t>
  </si>
  <si>
    <t>Postleitzahl</t>
  </si>
  <si>
    <t>ergebnisse@lvus.de</t>
  </si>
  <si>
    <t>Sonstiges</t>
  </si>
  <si>
    <t>Analysen-
gang 1</t>
  </si>
  <si>
    <t>Analysen-
gang 2</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</si>
  <si>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</si>
  <si>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</si>
  <si>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</si>
  <si>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</si>
  <si>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</si>
  <si>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</si>
  <si>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</si>
  <si>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</si>
  <si>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</si>
  <si>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</si>
  <si>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</si>
  <si>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</si>
  <si>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</si>
  <si>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</si>
  <si>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</si>
  <si>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</si>
  <si>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</si>
  <si>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Parameter 8</t>
  </si>
  <si>
    <t>Methode</t>
  </si>
  <si>
    <t>Bezeichnung des Analysenverfahrens</t>
  </si>
  <si>
    <t>Anzahl</t>
  </si>
  <si>
    <t>Modifikation</t>
  </si>
  <si>
    <t>x</t>
  </si>
  <si>
    <t>Teilnahmen</t>
  </si>
  <si>
    <t>Teilnahme</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</si>
  <si>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</si>
  <si>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</si>
  <si>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</si>
  <si>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</si>
  <si>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</si>
  <si>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</si>
  <si>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</si>
  <si>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</si>
  <si>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</si>
  <si>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</si>
  <si>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</si>
  <si>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Ergebnisdatenblatt (Resultsheet)</t>
  </si>
  <si>
    <t>Annahmeschluss/Deadline:</t>
  </si>
  <si>
    <t>Falls Sie einen Parameter nicht bearbeiten, lassen Sie die zugehörigen Ergebnisdatenfelder bitte leer.
If you are not analysing parameters in your laboratory do not write anything into the corresponding fields for the results.</t>
  </si>
  <si>
    <t>sonstiges</t>
  </si>
  <si>
    <t>Teigwaren</t>
  </si>
  <si>
    <t>03</t>
  </si>
  <si>
    <t xml:space="preserve">Eigehalt je kg Grieß </t>
  </si>
  <si>
    <t>Stück</t>
  </si>
  <si>
    <t>Beschreibung der verwendeten Analysenverfahren</t>
  </si>
  <si>
    <t>§ 64 LFGB Nr. L 17.00-1</t>
  </si>
  <si>
    <t>§ 64 LFGB Nr. L 17.00-1, modifiziert</t>
  </si>
  <si>
    <t>Trocknung bei 103 °C ± 2 °C</t>
  </si>
  <si>
    <t>§ 64 LFGB Nr. L 06.00-3, modifiziert</t>
  </si>
  <si>
    <t>§ 64 LFGB Nr. L 16.01-1, modifiziert</t>
  </si>
  <si>
    <t>§ 64 LFGB Nr. L 06.00-3</t>
  </si>
  <si>
    <t>§ 64 LFGB Nr. L 16.01-1</t>
  </si>
  <si>
    <t>§ 64 LFGB Nr. L 17.00-15</t>
  </si>
  <si>
    <t>§ 64 LFGB Nr. L 17.00-15, modifiziert</t>
  </si>
  <si>
    <t>nach Kjeldahl</t>
  </si>
  <si>
    <t>nach Dumas</t>
  </si>
  <si>
    <t>§ 64 LFGB Nr. L 06.00-7, modifiziert</t>
  </si>
  <si>
    <t>§ 64 LFGB Nr. L 01.00-10, modifiziert</t>
  </si>
  <si>
    <t>§ 64 LFGB Nr. L 06.00-7</t>
  </si>
  <si>
    <t>§ 64 LFGB Nr. L 01.00-10</t>
  </si>
  <si>
    <t>§ 64 LFGB Nr. L 17.00-4</t>
  </si>
  <si>
    <t>§ 64 LFGB Nr. L 17.00-4, modifiziert</t>
  </si>
  <si>
    <t>Weibull-Stoldt</t>
  </si>
  <si>
    <t>Schweizerisches Lebensmittelbuch Kapitel 22/5.1</t>
  </si>
  <si>
    <t>§ 64 LFGB Nr. L 06.00-6, modifiziert</t>
  </si>
  <si>
    <t>§ 64 LFGB Nr. L 01.00-20, modifiziert</t>
  </si>
  <si>
    <t>§ 64 LFGB Nr. L 06.00-6</t>
  </si>
  <si>
    <t>§ 64 LFGB Nr. L 01.00-20</t>
  </si>
  <si>
    <t>§ 64 LFGB Nr. L 17.00-3</t>
  </si>
  <si>
    <t>§ 64 LFGB Nr. L 17.00-3, modifiziert</t>
  </si>
  <si>
    <t>§ 64 LFGB Nr. L 06.00-4, modifiziert</t>
  </si>
  <si>
    <t>Schweizerisches Lebensmittelbuch Kapitel 20/2.2</t>
  </si>
  <si>
    <t>Veraschungstemperatur</t>
  </si>
  <si>
    <t>&lt; 525 °C</t>
  </si>
  <si>
    <t>525 °C - 575 °C</t>
  </si>
  <si>
    <t>575 °C - 625 °C</t>
  </si>
  <si>
    <t>625 °C - 675 °C</t>
  </si>
  <si>
    <t>675 °C - 725 °C</t>
  </si>
  <si>
    <t>725 °C - 775 °C</t>
  </si>
  <si>
    <t>775 °C - 825 °C</t>
  </si>
  <si>
    <t>825 °C - 875 °C</t>
  </si>
  <si>
    <t>875 °C - 925 °C</t>
  </si>
  <si>
    <t>&gt; 925 °C</t>
  </si>
  <si>
    <t>§ 64 LFGB Nr. L 06.00-4</t>
  </si>
  <si>
    <t>§ 64 LFGB Nr. L 17.00-6</t>
  </si>
  <si>
    <t>§ 64 LFGB Nr. L 17.00-6, modifiziert</t>
  </si>
  <si>
    <t>Ionenchromatographisch</t>
  </si>
  <si>
    <t>nach Mohr</t>
  </si>
  <si>
    <t>Schweizerisches Lebensmittelbuch Kapitel 20/2.3</t>
  </si>
  <si>
    <r>
      <t xml:space="preserve">Littmann-Nienstedt: Deutsch Lebensm Rundsch </t>
    </r>
    <r>
      <rPr>
        <u/>
        <sz val="10"/>
        <rFont val="Times New Roman"/>
        <family val="1"/>
      </rPr>
      <t>95</t>
    </r>
    <r>
      <rPr>
        <sz val="10"/>
        <rFont val="Times New Roman"/>
        <family val="1"/>
      </rPr>
      <t xml:space="preserve"> 317ff (1999)</t>
    </r>
  </si>
  <si>
    <t>HCl-Aufschluss und KOH-Neutralisation, GC</t>
  </si>
  <si>
    <t>Enzymatisch nach r-biopharm / Roche Bestell-Nr. 10 139 050 035</t>
  </si>
  <si>
    <t>Grundlage</t>
  </si>
  <si>
    <t>Sonstige</t>
  </si>
  <si>
    <t>Gesamtsteringehalt der Teigware (Phytosteringehalt abgezogen)</t>
  </si>
  <si>
    <t>Gesamtsteringehalt der Teigware (Phytosteringehalt nicht abgezogen)</t>
  </si>
  <si>
    <t>Trocknung bei 130 °C für 2 Stunden</t>
  </si>
  <si>
    <t xml:space="preserve">Titration mit Metrom-Gerätekombination, ohne Destillation </t>
  </si>
  <si>
    <t>Cholestesteringehalt der Teigware</t>
  </si>
  <si>
    <t>eMail-Kontrolle:</t>
  </si>
  <si>
    <t>Ergebnis der Überprüfung:</t>
  </si>
  <si>
    <t>Schreiben Sie Ihre Daten in die gelb hinterlegten Felder. Geben Sie Ihre Ergebnisse in den aufgeführten Einheiten an.
Write your data into the yellow cells. Give your results in the units of column 2.</t>
  </si>
  <si>
    <t>Veraschungstemperaturbereich</t>
  </si>
  <si>
    <t>Berechnet wurde der Eigehalt je Kilogramm Grieß</t>
  </si>
  <si>
    <t>Berechnet wurde der Eigehalt je Kilogramm Teigware</t>
  </si>
  <si>
    <t>Gewicht von einem Ei [g]</t>
  </si>
  <si>
    <t>Trockenmasse (Ei) [%]</t>
  </si>
  <si>
    <t>Trockenmasse (Grieß) [%]</t>
  </si>
  <si>
    <t>Bei GC-basierenden Verfahren soll ein  Cholesteringehalt von 195 mg/Ei zur Berechnung des Eigehaltes im Grieß verwendet werden. Darüber hinaus soll ein Ei 50 Gramm wiegen und einen Trockenmasseanteil von 24 % aufweisen.</t>
  </si>
  <si>
    <t>Using GC for the detection of cholesterol, calculate the egg content in the semolina with a fixed amount of 195 mg cholesterol per egg. Additionally, the weigh of an egg will be 50 g containing a dry mass of 24 %.</t>
  </si>
  <si>
    <t xml:space="preserve">  &lt;= bei Abweichung bitte ändern</t>
  </si>
  <si>
    <t xml:space="preserve">  &lt;= bitte eingeben</t>
  </si>
  <si>
    <t>Cholesteringehalt je Ei [mg]</t>
  </si>
  <si>
    <t>§ 64 LFGB Nr. L 20.01/02-5</t>
  </si>
  <si>
    <t>§ 64 LFGB Nr. L 20.01/02-5, modifiziert</t>
  </si>
  <si>
    <t>§ 64 LFGB Nr. L 06.00-20</t>
  </si>
  <si>
    <t>§ 64 LFGB Nr. L 06.00-20, modifiziert</t>
  </si>
  <si>
    <t>Zugabe des internen Standards 5-alpha-Cholestan; Verseifen mit KOH (60 min Rückfluß); Extraktion mit Hexan/Dichlormethan (1+1); Silylierung mit MSTFA (30 min 60°C); GC-FID</t>
  </si>
  <si>
    <t>check of the e-Mail address</t>
  </si>
  <si>
    <t>result of the control</t>
  </si>
  <si>
    <t>Parameter 9</t>
  </si>
  <si>
    <t>Zur Beschreibung des Analysenverfahrens verwenden Sie bitte die im unteren Teil dieses Datenblatts enthaltenen Auswahlfelder.
To describe your method use the Pulldown-menus following after the result area.</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</si>
  <si>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</si>
  <si>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</si>
  <si>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ja / yes</t>
  </si>
  <si>
    <t>nein / no</t>
  </si>
  <si>
    <t>Bioquant Gesamtballaststoffe, Fa. Merck</t>
  </si>
  <si>
    <t>AOAC Methode 985.26 (auch modifiziert)</t>
  </si>
  <si>
    <t>Potentiometrische Titration mit AgNO3</t>
  </si>
  <si>
    <t>Verseifung mit NaOH und 1-Butanol; Silylierung mit TMSI; GC-FID; Interner Standard Cholestanol</t>
  </si>
  <si>
    <t>g/100 g Probe</t>
  </si>
  <si>
    <t>VDLUFA III 4.1.1</t>
  </si>
  <si>
    <t>§ 64 LFGB Nr. L 22.02/04-4</t>
  </si>
  <si>
    <t>§ 64 LFGB Nr. L 22.02/04-4, modifiziert</t>
  </si>
  <si>
    <t>Stickstoffbestimmung mittels LECO</t>
  </si>
  <si>
    <t>Beispiel für die Eingabe von 2 eMail-Adressen:
Example how to type in 2 different e-mail addresses:</t>
  </si>
  <si>
    <t>info@lvus.de; ergebnisse@lvus.de</t>
  </si>
  <si>
    <t>Salzsäureaufschluss mit Hydrolyseeinheit Büchi B-411 und automatisierte Fettextraktion mit Büchi B-811</t>
  </si>
  <si>
    <t>Caviezel-Methode, Gerstel Fat Analyzer</t>
  </si>
  <si>
    <t>Schweizerisches Lebensmittelbuch 20/2.6</t>
  </si>
  <si>
    <t>§ 64 LFGB Nr.  L 22.02/04-3 (18.00-17)</t>
  </si>
  <si>
    <t>§ 64 LFGB Nr.  L 22.02/04-3 (18.00-17), modifiziert</t>
  </si>
  <si>
    <t>§ 64 LFGB Nr. L 22.02/04-1 (18.00-10)</t>
  </si>
  <si>
    <t>§ 64 LFGB Nr. L 22.02/04-1 (18.00-10), modifiziert</t>
  </si>
  <si>
    <t>Saure Hydrolyse, Alkalische Hydrolyse, Derivatisierung, GC-FID</t>
  </si>
  <si>
    <t>ISO 1443</t>
  </si>
  <si>
    <t>Aufschluss-
prinzip</t>
  </si>
  <si>
    <t>verwendete Säuren</t>
  </si>
  <si>
    <t>Mess-
prinzip</t>
  </si>
  <si>
    <t>Proben-
einwaage</t>
  </si>
  <si>
    <t>Verfahren /
Literatur</t>
  </si>
  <si>
    <t>Oxida-tionsmittel</t>
  </si>
  <si>
    <t>Porenweite des Filter(system)s:</t>
  </si>
  <si>
    <t>Berechnungsgrundlage</t>
  </si>
  <si>
    <t>DIN EN ISO 15763</t>
  </si>
  <si>
    <t>Applikation Bulletin Fa. Metrohm Nr. 125/1d</t>
  </si>
  <si>
    <t>DIN EN ISO 17294-2</t>
  </si>
  <si>
    <t>DIN EN ISO 11885</t>
  </si>
  <si>
    <t>§ 64 LFGB Nr. L 00.00-144 (auch modifiziert)</t>
  </si>
  <si>
    <t>§ 64 LFGB Nr. L 07.00-56 (auch modifiziert)</t>
  </si>
  <si>
    <t>§ 64 LFGB Nr. L 31.00-10 (DIN EN 1134) (auch modifiziert)</t>
  </si>
  <si>
    <t>§ 64 LFGB Nr. L 00.00-19/2 (auch modifiziert)</t>
  </si>
  <si>
    <t>§ 64 LFGB Nr. L 00.00-19/1 (auch modifiziert)</t>
  </si>
  <si>
    <t>Verfahren</t>
  </si>
  <si>
    <t>ICP-AES</t>
  </si>
  <si>
    <t>Ionenchromatographie</t>
  </si>
  <si>
    <t>Flammenphotometrie</t>
  </si>
  <si>
    <t>CV-AAS</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</si>
  <si>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</si>
  <si>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</si>
  <si>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</si>
  <si>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</si>
  <si>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</si>
  <si>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</si>
  <si>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</si>
  <si>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</si>
  <si>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Oxidationsmittel</t>
  </si>
  <si>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</si>
  <si>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</si>
  <si>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</si>
  <si>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</si>
  <si>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</si>
  <si>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</si>
  <si>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</si>
  <si>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</si>
  <si>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</si>
  <si>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</si>
  <si>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</si>
  <si>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</si>
  <si>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</si>
  <si>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</si>
  <si>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</si>
  <si>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</si>
  <si>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</si>
  <si>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</si>
  <si>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</si>
  <si>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</si>
  <si>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</si>
  <si>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</si>
  <si>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Postleitzahl (ZIP-Code):</t>
  </si>
  <si>
    <t>Kunden-Nr. (Client-No.):</t>
  </si>
  <si>
    <t>Parameter 10</t>
  </si>
  <si>
    <r>
      <t xml:space="preserve">Geben Sie Ihre Ergebnisse mit den in Spalte 3 aufgeführten </t>
    </r>
    <r>
      <rPr>
        <b/>
        <sz val="12"/>
        <rFont val="Times New Roman"/>
        <family val="1"/>
      </rPr>
      <t>signifikanten Stellen</t>
    </r>
    <r>
      <rPr>
        <sz val="12"/>
        <rFont val="Times New Roman"/>
        <family val="1"/>
      </rPr>
      <t xml:space="preserve"> an. Beispiele hierzu sind in "Hinweise1" enthalten 
(bei Gehalten unter 0,010 g/100 g genügt die Angabe von 2 signifikanten Stellen).
Report your results with in column 3 shown </t>
    </r>
    <r>
      <rPr>
        <b/>
        <sz val="12"/>
        <rFont val="Times New Roman"/>
        <family val="1"/>
      </rPr>
      <t>significant numbers</t>
    </r>
    <r>
      <rPr>
        <sz val="12"/>
        <rFont val="Times New Roman"/>
        <family val="1"/>
      </rPr>
      <t xml:space="preserve"> (there are some examples in sheet "hints1")
(for concentrations below 0.010 g/100 g reporting of results with 2 significant numbers is suitable).</t>
    </r>
  </si>
  <si>
    <t>NIR</t>
  </si>
  <si>
    <t>§ 64 LFGB Nr.  L 18.00-17</t>
  </si>
  <si>
    <t>§ 64 LFGB Nr.  L 18.00-17, modifiziert</t>
  </si>
  <si>
    <t>Digiprep</t>
  </si>
  <si>
    <t>Hausverfahren (siehe aufgeführte Vorgehensweise)</t>
  </si>
  <si>
    <t>Veraschung im angegebenen Temperaturbereich (ggf. mit Vorveraschung)</t>
  </si>
  <si>
    <t>Veraschung mittels Mikrowellenveraschung im angegebenen Temperaturbereich</t>
  </si>
  <si>
    <t>§ 64 LFGB Nr. L 16.01-2</t>
  </si>
  <si>
    <t>§ 64 LFGB Nr. L 16.01-2, modifiziert</t>
  </si>
  <si>
    <t>§ 64 LFGB Nr. L 07.00-5/1, modifiziert</t>
  </si>
  <si>
    <t>§ 64 LFGB Nr. L 07.00-5/1</t>
  </si>
  <si>
    <t>§ 64 LFGB Nr. L 07.00-5/2 (DIN ISO 15923-1:2013)</t>
  </si>
  <si>
    <t>§ 64 LFGB Nr. L 07.00-5/2 (DIN ISO 15923-1:2013), modifiziert</t>
  </si>
  <si>
    <t>DIN EN 15510</t>
  </si>
  <si>
    <t>Saure Hydrolyse, Derivatisierung, GC-FID, interner Standard Cholestanol</t>
  </si>
  <si>
    <t>E. Schulte, Lebensmittelchem. Gerichtl. Chem. 41 1 (1988)</t>
  </si>
  <si>
    <t>Trocknung bei 130 °C für 1 Stunde</t>
  </si>
  <si>
    <t>§ 64 LFGB Nr. L 15.00-7</t>
  </si>
  <si>
    <t>§ 64 LFGB Nr. L 15.00-7, modifiziert</t>
  </si>
  <si>
    <t>§ 64 LFGB Nr. L 03.00-11</t>
  </si>
  <si>
    <t>§ 64 LFGB Nr. L 03.00-11, modifiziert</t>
  </si>
  <si>
    <t>§ 64 LFGB Nr.  L 00.00-140/2</t>
  </si>
  <si>
    <t>§ 64 LFGB Nr.  L 00.00-140/2, modifiziert</t>
  </si>
  <si>
    <t>Basisnorm EN 15621</t>
  </si>
  <si>
    <t>Fett, gesättigte Fettsäuren</t>
  </si>
  <si>
    <t>Fett, gesäätigt</t>
  </si>
  <si>
    <t>gesättigt</t>
  </si>
  <si>
    <t>einfach</t>
  </si>
  <si>
    <t>mehrfach</t>
  </si>
  <si>
    <t>Berechnet aus der Fettsäureverteilung und dem bestimmten Fettgehalt</t>
  </si>
  <si>
    <t xml:space="preserve">Derivatisierung mit Trimethylsulfoniumhydroxid (TMSH) nach DGF-C VI 11 und Berechnung der Gewichtsprozentverteilung nach DGF C-VI 10a </t>
  </si>
  <si>
    <t>DGF C-VI 10a (00)</t>
  </si>
  <si>
    <t>DGF C-VI 10a (00), 11d (98), 11e (98)</t>
  </si>
  <si>
    <t>DGF c-VI 11 e</t>
  </si>
  <si>
    <t>V.1</t>
  </si>
  <si>
    <t>§ 64 LFGB Nr. L 05.00-12</t>
  </si>
  <si>
    <t>§ 64 LFGB Nr. L 05.00-12, modifiziert</t>
  </si>
  <si>
    <t>Wasserbestimmung mit Karl-Fischer-Verfahren</t>
  </si>
  <si>
    <t>§ 64 LFGB Nr. L 05.00-15</t>
  </si>
  <si>
    <t>§ 64 LFGB Nr. L 05.00-15, modifiziert</t>
  </si>
  <si>
    <t>§ 64 LFGB Nr. L 16.00-5:2017-10</t>
  </si>
  <si>
    <t>§ 64 LFGB Nr. L 16.00-5:2017-10, modifiziert</t>
  </si>
  <si>
    <t>Gravimetrisch nach Mikrowellenextraktion</t>
  </si>
  <si>
    <t>GC-FID nach alkalischem Fettaufschluss und Butanolextraktion; Quantifizierung mittels IS (C:13)</t>
  </si>
  <si>
    <t>DGF C-VI 11d</t>
  </si>
  <si>
    <t>§ 64 LFGB Nr. L 05.00-13</t>
  </si>
  <si>
    <t>§ 64 LFGB Nr. L 05.00-13, modifiziert</t>
  </si>
  <si>
    <t>§ 64 LFGB Nr. L 26.11.03.2</t>
  </si>
  <si>
    <t>§ 64 LFGB Nr. L 26.11.03.2, modifiziert</t>
  </si>
  <si>
    <t>Photometrisch mittels Aquakem</t>
  </si>
  <si>
    <t>Thermometrische Titration</t>
  </si>
  <si>
    <t>§ 64 LFGB Nr. L 00.00-135 (auch modifiziert)</t>
  </si>
  <si>
    <t>Thermometrische Bestimmung von Natrium in Lebensmittel (Nudeln), Application Work AW TI DE1-0684-072015, 13. Juli 2015, Fa. Metrohm</t>
  </si>
  <si>
    <t>§ 64 LFGB Nr. 13.00-26, auch modifiziert</t>
  </si>
  <si>
    <t>Caviezel-Methode mit Büchi Geräten</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</si>
  <si>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</si>
  <si>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</si>
  <si>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</si>
  <si>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</si>
  <si>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</si>
  <si>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</si>
  <si>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</si>
  <si>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</si>
  <si>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</si>
  <si>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</si>
  <si>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17.00-17 (auch modifiziert)</t>
  </si>
  <si>
    <t>GC-FID nach Verseifung mit KOH, Extraktion mit n-Heptan/Dichlormethan und Derivatisierung mit MSTFA; Interner Standard: Alpha-Cholestan</t>
  </si>
  <si>
    <t>§ 64 LFGB Nr. L 22.00-1</t>
  </si>
  <si>
    <t>§ 64 LFGB Nr. L 22.00-1, modifiziert</t>
  </si>
  <si>
    <t>§ 64 LFGB Nr. L 22.00-3</t>
  </si>
  <si>
    <t>§ 64 LFGB Nr. L 22.00-3, modifiziert</t>
  </si>
  <si>
    <t>ISO 12966 mod., GC/FID</t>
  </si>
  <si>
    <t>AOAC Methode 991.43:2005 (auch modifiziert)</t>
  </si>
  <si>
    <t>§ 64 LFGB Nr. L 00.00-18 (AOAC 985.29)</t>
  </si>
  <si>
    <t>§ 64 LFGB Nr. L 00.00-18 (AOAC 985.29), modifiziert</t>
  </si>
  <si>
    <t>g/100 g Fett</t>
  </si>
  <si>
    <t>LECO TGA 110°C</t>
  </si>
  <si>
    <t>DGF C-VI 10a und C-VI 11d, auch modifiziert</t>
  </si>
  <si>
    <t>§ 64 LFGB Nr. L 13.00-27</t>
  </si>
  <si>
    <t>wässrige Extraktion</t>
  </si>
  <si>
    <t>Hydrolyse, Soxhlett Extraktion</t>
  </si>
  <si>
    <t>?</t>
  </si>
  <si>
    <t>Trocknung bei 130 °C bis zur Gewichtskonstanz</t>
  </si>
  <si>
    <t>NMR</t>
  </si>
  <si>
    <t>Mitt. Gebiete Lebensm.Hyg.,Band 85 (1994)</t>
  </si>
  <si>
    <t>§ 64 LFGB Nr. L 00.00-168 (auch modifiziert)</t>
  </si>
  <si>
    <t>Mikrowellenaufschluss nach EN 13805; Messung nach EN 16943</t>
  </si>
  <si>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</si>
  <si>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</si>
  <si>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</si>
  <si>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</si>
  <si>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</si>
  <si>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</si>
  <si>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</si>
  <si>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</si>
  <si>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</si>
  <si>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</si>
  <si>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</si>
  <si>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</si>
  <si>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Sonstiges/other</t>
  </si>
  <si>
    <r>
      <t xml:space="preserve">Kochsalz (über Chlorid)
</t>
    </r>
    <r>
      <rPr>
        <sz val="10"/>
        <rFont val="Times New Roman"/>
        <family val="1"/>
      </rPr>
      <t>(sodium chloride via chloride)</t>
    </r>
  </si>
  <si>
    <r>
      <t xml:space="preserve">Rohprotein (N * 6,25)
</t>
    </r>
    <r>
      <rPr>
        <sz val="10"/>
        <rFont val="Times New Roman"/>
        <family val="1"/>
      </rPr>
      <t>(crude protein)</t>
    </r>
  </si>
  <si>
    <r>
      <t xml:space="preserve">Wasser </t>
    </r>
    <r>
      <rPr>
        <sz val="10"/>
        <rFont val="Times New Roman"/>
        <family val="1"/>
      </rPr>
      <t>(Water)</t>
    </r>
  </si>
  <si>
    <r>
      <t xml:space="preserve">Fett </t>
    </r>
    <r>
      <rPr>
        <sz val="10"/>
        <rFont val="Times New Roman"/>
        <family val="1"/>
      </rPr>
      <t>(Fat)</t>
    </r>
  </si>
  <si>
    <r>
      <t>Asche (</t>
    </r>
    <r>
      <rPr>
        <sz val="10"/>
        <rFont val="Times New Roman"/>
        <family val="1"/>
      </rPr>
      <t>Ash)</t>
    </r>
  </si>
  <si>
    <r>
      <t>mg/100 g Tr.</t>
    </r>
    <r>
      <rPr>
        <vertAlign val="superscript"/>
        <sz val="12"/>
        <rFont val="Times New Roman"/>
        <family val="1"/>
      </rPr>
      <t>1</t>
    </r>
  </si>
  <si>
    <r>
      <rPr>
        <vertAlign val="superscript"/>
        <sz val="12"/>
        <rFont val="Times New Roman"/>
        <family val="1"/>
      </rPr>
      <t>1</t>
    </r>
    <r>
      <rPr>
        <sz val="12"/>
        <rFont val="Times New Roman"/>
        <family val="1"/>
      </rPr>
      <t xml:space="preserve"> Tr. = Trockenmasse (dry mass)</t>
    </r>
  </si>
  <si>
    <r>
      <t xml:space="preserve">Rohprotein </t>
    </r>
    <r>
      <rPr>
        <b/>
        <sz val="10"/>
        <rFont val="Times New Roman"/>
        <family val="1"/>
      </rPr>
      <t>(crude protein)</t>
    </r>
  </si>
  <si>
    <r>
      <t xml:space="preserve">Wasser </t>
    </r>
    <r>
      <rPr>
        <b/>
        <sz val="10"/>
        <rFont val="Times New Roman"/>
        <family val="1"/>
      </rPr>
      <t>(Water)</t>
    </r>
  </si>
  <si>
    <r>
      <t xml:space="preserve">Fett </t>
    </r>
    <r>
      <rPr>
        <b/>
        <sz val="10"/>
        <rFont val="Times New Roman"/>
        <family val="1"/>
      </rPr>
      <t>(Fat)</t>
    </r>
  </si>
  <si>
    <r>
      <t xml:space="preserve">Asche </t>
    </r>
    <r>
      <rPr>
        <b/>
        <sz val="10"/>
        <rFont val="Times New Roman"/>
        <family val="1"/>
      </rPr>
      <t>(Ash)</t>
    </r>
  </si>
  <si>
    <r>
      <t xml:space="preserve">Chlorid </t>
    </r>
    <r>
      <rPr>
        <b/>
        <sz val="10"/>
        <rFont val="Times New Roman"/>
        <family val="1"/>
      </rPr>
      <t>(chloride)</t>
    </r>
  </si>
  <si>
    <r>
      <t xml:space="preserve">Eigehalt </t>
    </r>
    <r>
      <rPr>
        <b/>
        <sz val="10"/>
        <rFont val="Times New Roman"/>
        <family val="1"/>
      </rPr>
      <t>(egg content)</t>
    </r>
  </si>
  <si>
    <t>Ballaststoffe (dietary fibre)</t>
  </si>
  <si>
    <t>Natrium (sodium)</t>
  </si>
  <si>
    <r>
      <t xml:space="preserve">Probeneinwaage </t>
    </r>
    <r>
      <rPr>
        <sz val="10"/>
        <rFont val="Times New Roman"/>
        <family val="1"/>
      </rPr>
      <t>(weigh in)</t>
    </r>
  </si>
  <si>
    <r>
      <t xml:space="preserve">Aufschlussprinzip </t>
    </r>
    <r>
      <rPr>
        <sz val="10"/>
        <rFont val="Times New Roman"/>
        <family val="1"/>
      </rPr>
      <t>(digestion)</t>
    </r>
  </si>
  <si>
    <r>
      <t xml:space="preserve">Säure (2) - </t>
    </r>
    <r>
      <rPr>
        <sz val="10"/>
        <rFont val="Times New Roman"/>
        <family val="1"/>
      </rPr>
      <t>acid (2)</t>
    </r>
  </si>
  <si>
    <r>
      <t xml:space="preserve">Säure (1) - </t>
    </r>
    <r>
      <rPr>
        <sz val="10"/>
        <rFont val="Times New Roman"/>
        <family val="1"/>
      </rPr>
      <t>acid (1)</t>
    </r>
  </si>
  <si>
    <r>
      <t xml:space="preserve">Oxidationsmittel </t>
    </r>
    <r>
      <rPr>
        <sz val="9"/>
        <rFont val="Times New Roman"/>
        <family val="1"/>
      </rPr>
      <t>(Oxidising agent)</t>
    </r>
  </si>
  <si>
    <r>
      <t xml:space="preserve">Messprinzip </t>
    </r>
    <r>
      <rPr>
        <sz val="10"/>
        <rFont val="Times New Roman"/>
        <family val="1"/>
      </rPr>
      <t>(Measuring)</t>
    </r>
  </si>
  <si>
    <t>Verfahren / Literature</t>
  </si>
  <si>
    <r>
      <t xml:space="preserve">Ballaststoffe </t>
    </r>
    <r>
      <rPr>
        <sz val="10"/>
        <rFont val="Times New Roman"/>
        <family val="1"/>
      </rPr>
      <t>(dietary fibres)</t>
    </r>
  </si>
  <si>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</si>
  <si>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</si>
  <si>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</si>
  <si>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</si>
  <si>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Examples for transmissions of results:</t>
  </si>
  <si>
    <t>It a test material the element "Mg" was quantified. You are asked to report 3 significant numbers. The following computational contents are determined:</t>
  </si>
  <si>
    <t>Computed Value [mg/kg]</t>
  </si>
  <si>
    <t>Transmission of result [mg/kg]</t>
  </si>
  <si>
    <t>Hinweise zur Auswertung</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</si>
  <si>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</si>
  <si>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</si>
  <si>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</si>
  <si>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</si>
  <si>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</si>
  <si>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</si>
  <si>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</si>
  <si>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</si>
  <si>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</si>
  <si>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</si>
  <si>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</si>
  <si>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</si>
  <si>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</si>
  <si>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</si>
  <si>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</si>
  <si>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</si>
  <si>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</si>
  <si>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Beispielhafter Wert [mg/kg]</t>
  </si>
  <si>
    <t>Ergebnisangabe mit 3 signifikanten Ziffern [mg/kg]</t>
  </si>
  <si>
    <t>§ 64 LFGB Nr. L 13.00-46</t>
  </si>
  <si>
    <t>Trocknungsautomat "prepAsh"  bei 105 °C 4 h</t>
  </si>
  <si>
    <t>Cholesterin</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</si>
  <si>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</si>
  <si>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</si>
  <si>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</si>
  <si>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</si>
  <si>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</si>
  <si>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</si>
  <si>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Brabender M 110</t>
  </si>
  <si>
    <t xml:space="preserve">J AOAC 68, 677 - 679 </t>
  </si>
  <si>
    <r>
      <t>Cholesterin</t>
    </r>
    <r>
      <rPr>
        <sz val="10"/>
        <rFont val="Times New Roman"/>
        <family val="1"/>
      </rPr>
      <t xml:space="preserve"> (cholesterol)</t>
    </r>
    <r>
      <rPr>
        <sz val="12"/>
        <rFont val="Times New Roman"/>
        <family val="1"/>
      </rPr>
      <t xml:space="preserve">
</t>
    </r>
    <r>
      <rPr>
        <sz val="10"/>
        <rFont val="Times New Roman"/>
        <family val="1"/>
      </rPr>
      <t>(GC, in der Trockenmasse)</t>
    </r>
  </si>
  <si>
    <t>§ 64 LFGB Nr. L 13.00-45:2018</t>
  </si>
  <si>
    <r>
      <t xml:space="preserve">Stärke </t>
    </r>
    <r>
      <rPr>
        <b/>
        <sz val="10"/>
        <rFont val="Times New Roman"/>
        <family val="1"/>
      </rPr>
      <t>(starch)</t>
    </r>
  </si>
  <si>
    <t>Stärke (starch)</t>
  </si>
  <si>
    <t>§ 64 LFGB Nr. L 17.00-5 (18.00-6)</t>
  </si>
  <si>
    <t>§ 64 LFGB Nr. L 17.00-5 (18.00-6), modifiziert</t>
  </si>
  <si>
    <t>Enzymatisch nach r-biopharm / Roche Nr. 10 207 748 035</t>
  </si>
  <si>
    <t>1 oder 2</t>
  </si>
  <si>
    <t>VDLUFA III 7.2.1</t>
  </si>
  <si>
    <t>Polarimetrisch</t>
  </si>
  <si>
    <t>VO (EWG) Nr. 4154/87 (enzymatisch)</t>
  </si>
  <si>
    <t>§ 64 LFGB Nr. L 48.02.07-3</t>
  </si>
  <si>
    <t>§ 64 LFGB Nr. L 48.02.07-3, modifiziert</t>
  </si>
  <si>
    <t>Schweizerisches Lebensmittelbuch Kapitel 22A / 11, 5. Auflage (enzymatisch)</t>
  </si>
  <si>
    <t>HPLC-RI-Detektion nach saurer und enzymatischer Hydrolyse</t>
  </si>
  <si>
    <t>AOAC 996.11</t>
  </si>
  <si>
    <t>HPLC-RI-Detektion nach enzymatischer Hydrolyse mit thermostabil alpha-Amylase und Amyloglucosidase</t>
  </si>
  <si>
    <t>Polarimetrische Bestimmung des Stärkegehaltes aus Matissek, Schnepel, Steiner S. 157 ff.</t>
  </si>
  <si>
    <t>VO (EG) Nr. 900/2008</t>
  </si>
  <si>
    <t>VO (EG) Nr. 118/2010</t>
  </si>
  <si>
    <t>Enzymatische Hydrolyse mit anschließender Ionenchromatographie mit amperometrischer Detektion</t>
  </si>
  <si>
    <t>Salzsäureaufschluss, enzymatische Glucose Bestimmung, Umrechnung auf Stärke vgl. L 07.00-33</t>
  </si>
  <si>
    <t>§ 64 LFGB Nr. L 07.00-21</t>
  </si>
  <si>
    <t>§ 64 LFGB Nr. L 07.00-21, modifiziert</t>
  </si>
  <si>
    <t>§ 64 LFGB Nr. L 07.00-25</t>
  </si>
  <si>
    <t>§ 64 LFGB Nr. L 07.00-25, modifiziert</t>
  </si>
  <si>
    <t>Enzymatisch nach Megazyme</t>
  </si>
  <si>
    <t>SLMB Methode Nr. 467.1 (enzymatisch)</t>
  </si>
  <si>
    <t>Enzymatisch nach R-Biopharm E8100 + E8170</t>
  </si>
  <si>
    <t>Untersuchungsprinzip</t>
  </si>
  <si>
    <t>Enzymatisch</t>
  </si>
  <si>
    <t>Enzymatisch nach saurer Hydrolyse</t>
  </si>
  <si>
    <t>HPLC nach saurer Hydrolyse</t>
  </si>
  <si>
    <t>HPLC nach enzymatischer Hydrolyse</t>
  </si>
  <si>
    <t>HPLC nach saurer und enzymatischer Hydrolyse</t>
  </si>
  <si>
    <t>Reduktometrisch nach enzymatischer Hydrolyse</t>
  </si>
  <si>
    <t>Reduktometrisch nach saurer Hydrolyse</t>
  </si>
  <si>
    <t>Enzymatisch nach alkalischer Hydrolyse</t>
  </si>
  <si>
    <t>Enzymatisch nach Aufschluss mit alpha-Amylase</t>
  </si>
  <si>
    <t>Ionenchromatographie nach enzymatischer Hydrolyse</t>
  </si>
  <si>
    <t>Spezifischer Drehwinkel (Polarimetrie)</t>
  </si>
  <si>
    <t>Parameter 11</t>
  </si>
  <si>
    <t>Stärke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</si>
</sst>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8"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u/>
      <sz val="10"/>
      <name val="Times New Roman"/>
      <family val="1"/>
    </font>
    <font>
      <sz val="11"/>
      <color indexed="12"/>
      <name val="Times New Roman"/>
      <family val="1"/>
    </font>
    <font>
      <vertAlign val="subscript"/>
      <sz val="11"/>
      <name val="Times New Roman"/>
      <family val="1"/>
    </font>
    <font>
      <sz val="11"/>
      <color indexed="8"/>
      <name val="Calibri"/>
      <family val="2"/>
    </font>
    <font>
      <sz val="11"/>
      <color indexed="9"/>
      <name val="Calibri"/>
      <family val="2"/>
    </font>
    <font>
      <sz val="11"/>
      <color rgb="FFFF0000"/>
      <name val="Times New Roman"/>
      <family val="1"/>
    </font>
    <font>
      <sz val="12"/>
      <color theme="0"/>
      <name val="Times New Roman"/>
      <family val="1"/>
    </font>
    <font>
      <sz val="13"/>
      <color theme="0"/>
      <name val="Times New Roman"/>
      <family val="1"/>
    </font>
    <font>
      <b/>
      <sz val="11"/>
      <color rgb="FFFF0000"/>
      <name val="Times New Roman"/>
      <family val="1"/>
    </font>
    <font>
      <i/>
      <sz val="11"/>
      <color theme="0" tint="-0.499984740745262"/>
      <name val="Times New Roman"/>
      <family val="1"/>
    </font>
    <font>
      <vertAlign val="superscript"/>
      <sz val="12"/>
      <name val="Times New Roman"/>
      <family val="1"/>
    </font>
    <font>
      <b/>
      <sz val="10"/>
      <name val="Times New Roman"/>
      <family val="1"/>
    </font>
    <font>
      <i/>
      <vertAlign val="subscript"/>
      <sz val="11"/>
      <name val="Times New Roman"/>
      <family val="1"/>
    </font>
    <font>
      <u/>
      <sz val="12"/>
      <color indexed="12"/>
      <name val="Times New Roman"/>
      <family val="1"/>
    </font>
  </fonts>
  <fills count="2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rgb="FFCCFFCC"/>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5">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92">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0" fillId="0" borderId="0" xfId="0" applyProtection="1">
      <protection locked="0"/>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12" borderId="0" xfId="0" applyFont="1" applyFill="1" applyAlignment="1" applyProtection="1">
      <alignment vertic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2" xfId="0" applyFont="1" applyBorder="1" applyAlignment="1">
      <alignment vertical="top" wrapText="1"/>
    </xf>
    <xf numFmtId="0" fontId="18" fillId="0" borderId="0" xfId="0" applyFont="1" applyProtection="1">
      <protection hidden="1"/>
    </xf>
    <xf numFmtId="0" fontId="19" fillId="0" borderId="0" xfId="0" applyFont="1" applyProtection="1">
      <protection hidden="1"/>
    </xf>
    <xf numFmtId="0" fontId="16" fillId="0" borderId="0" xfId="0" applyFont="1" applyProtection="1">
      <protection hidden="1"/>
    </xf>
    <xf numFmtId="0" fontId="15" fillId="0" borderId="0" xfId="0" applyFont="1" applyAlignment="1">
      <alignment horizontal="justify" vertical="top" wrapText="1"/>
    </xf>
    <xf numFmtId="0" fontId="15" fillId="0" borderId="0" xfId="0" applyFont="1" applyAlignment="1">
      <alignment wrapText="1"/>
    </xf>
    <xf numFmtId="0" fontId="5" fillId="0" borderId="2"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pplyProtection="1">
      <alignment horizontal="left" wrapText="1"/>
      <protection hidden="1"/>
    </xf>
    <xf numFmtId="49" fontId="0" fillId="11" borderId="0" xfId="0" applyNumberFormat="1" applyFill="1" applyAlignment="1">
      <alignment horizontal="center"/>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0" fontId="11" fillId="0" borderId="0" xfId="0" applyFont="1" applyAlignment="1">
      <alignment vertical="center"/>
    </xf>
    <xf numFmtId="0" fontId="4" fillId="0" borderId="0" xfId="0" applyFont="1" applyAlignment="1">
      <alignment horizontal="justify" vertical="top" wrapText="1"/>
    </xf>
    <xf numFmtId="0" fontId="5" fillId="0" borderId="0" xfId="0" applyFont="1" applyAlignment="1">
      <alignment horizontal="justify" vertical="top"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4" fillId="12" borderId="0" xfId="0" applyFont="1" applyFill="1" applyAlignment="1" applyProtection="1">
      <alignment vertical="center" wrapText="1"/>
      <protection hidden="1"/>
    </xf>
    <xf numFmtId="0" fontId="21" fillId="12" borderId="0" xfId="0" applyFont="1" applyFill="1" applyAlignment="1" applyProtection="1">
      <alignment vertical="center"/>
      <protection hidden="1"/>
    </xf>
    <xf numFmtId="0" fontId="21" fillId="12" borderId="0" xfId="0" applyFont="1" applyFill="1" applyAlignment="1" applyProtection="1">
      <alignment vertical="center" wrapText="1"/>
      <protection hidden="1"/>
    </xf>
    <xf numFmtId="0" fontId="5" fillId="0" borderId="0" xfId="0" applyFont="1"/>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top" wrapText="1"/>
      <protection hidden="1"/>
    </xf>
    <xf numFmtId="0" fontId="0" fillId="0" borderId="0" xfId="0" applyAlignment="1" applyProtection="1">
      <alignment horizontal="left" vertical="center"/>
      <protection hidden="1"/>
    </xf>
    <xf numFmtId="0" fontId="0" fillId="12" borderId="0" xfId="0" applyFill="1" applyAlignment="1" applyProtection="1">
      <alignment vertical="center"/>
      <protection hidden="1"/>
    </xf>
    <xf numFmtId="0" fontId="23" fillId="0" borderId="0" xfId="0" applyFont="1" applyProtection="1">
      <protection hidden="1"/>
    </xf>
    <xf numFmtId="0" fontId="25" fillId="0" borderId="0" xfId="0" applyFont="1" applyAlignment="1">
      <alignment horizontal="left" vertical="center" wrapText="1"/>
    </xf>
    <xf numFmtId="0" fontId="25" fillId="0" borderId="0" xfId="0" applyFont="1" applyAlignment="1">
      <alignment horizontal="left" vertical="center"/>
    </xf>
    <xf numFmtId="49" fontId="1" fillId="11" borderId="0" xfId="19" applyNumberFormat="1" applyFill="1" applyAlignment="1" applyProtection="1">
      <alignment vertical="center"/>
      <protection locked="0"/>
    </xf>
    <xf numFmtId="0" fontId="15"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Alignment="1" applyProtection="1">
      <alignment vertical="top"/>
      <protection hidden="1"/>
    </xf>
    <xf numFmtId="0" fontId="4" fillId="0" borderId="0" xfId="0" applyFont="1" applyAlignment="1" applyProtection="1">
      <alignment vertical="top" wrapText="1"/>
      <protection hidden="1"/>
    </xf>
    <xf numFmtId="0" fontId="4" fillId="0" borderId="0" xfId="0" applyFont="1" applyAlignment="1">
      <alignment vertical="top" wrapText="1"/>
    </xf>
    <xf numFmtId="0" fontId="0" fillId="14" borderId="0" xfId="0" applyFill="1" applyAlignment="1" applyProtection="1">
      <alignment vertical="center"/>
      <protection hidden="1"/>
    </xf>
    <xf numFmtId="0" fontId="29" fillId="14" borderId="0" xfId="0" applyFont="1" applyFill="1" applyAlignment="1" applyProtection="1">
      <alignment vertical="center"/>
      <protection hidden="1"/>
    </xf>
    <xf numFmtId="0" fontId="5" fillId="0" borderId="0" xfId="21"/>
    <xf numFmtId="0" fontId="5" fillId="0" borderId="0" xfId="21" applyAlignment="1">
      <alignment horizontal="center"/>
    </xf>
    <xf numFmtId="0" fontId="5" fillId="0" borderId="0" xfId="21" applyAlignment="1" applyProtection="1">
      <alignment horizontal="center"/>
      <protection locked="0" hidden="1"/>
    </xf>
    <xf numFmtId="0" fontId="5" fillId="0" borderId="0" xfId="21" applyProtection="1">
      <protection locked="0" hidden="1"/>
    </xf>
    <xf numFmtId="0" fontId="20" fillId="0" borderId="0" xfId="21" applyFont="1"/>
    <xf numFmtId="0" fontId="8" fillId="12" borderId="0" xfId="0" applyFont="1" applyFill="1" applyAlignment="1" applyProtection="1">
      <alignment vertical="center" wrapText="1"/>
      <protection hidden="1"/>
    </xf>
    <xf numFmtId="0" fontId="8" fillId="12" borderId="0" xfId="0" applyFont="1" applyFill="1" applyAlignment="1" applyProtection="1">
      <alignment wrapText="1"/>
      <protection hidden="1"/>
    </xf>
    <xf numFmtId="0" fontId="20" fillId="12" borderId="0" xfId="0" applyFont="1" applyFill="1" applyAlignment="1" applyProtection="1">
      <alignment vertical="center"/>
      <protection hidden="1"/>
    </xf>
    <xf numFmtId="0" fontId="5" fillId="12" borderId="0" xfId="21" applyFill="1" applyProtection="1">
      <protection hidden="1"/>
    </xf>
    <xf numFmtId="0" fontId="25" fillId="12" borderId="0" xfId="21" applyFont="1" applyFill="1" applyProtection="1">
      <protection hidden="1"/>
    </xf>
    <xf numFmtId="0" fontId="6" fillId="12" borderId="0" xfId="21" applyFont="1" applyFill="1" applyProtection="1">
      <protection hidden="1"/>
    </xf>
    <xf numFmtId="0" fontId="5" fillId="14" borderId="0" xfId="21" applyFill="1" applyProtection="1">
      <protection hidden="1"/>
    </xf>
    <xf numFmtId="0" fontId="0" fillId="14" borderId="0" xfId="0" applyFill="1" applyProtection="1">
      <protection hidden="1"/>
    </xf>
    <xf numFmtId="0" fontId="4" fillId="12" borderId="0" xfId="21" applyFont="1" applyFill="1" applyAlignment="1" applyProtection="1">
      <alignment vertical="center" wrapText="1"/>
      <protection hidden="1"/>
    </xf>
    <xf numFmtId="0" fontId="5" fillId="12" borderId="0" xfId="21" applyFill="1" applyAlignment="1" applyProtection="1">
      <alignment vertical="center"/>
      <protection hidden="1"/>
    </xf>
    <xf numFmtId="0" fontId="1" fillId="12" borderId="0" xfId="19" applyFill="1" applyBorder="1" applyAlignment="1" applyProtection="1">
      <protection hidden="1"/>
    </xf>
    <xf numFmtId="0" fontId="11" fillId="12" borderId="0" xfId="21" applyFont="1" applyFill="1" applyAlignment="1" applyProtection="1">
      <alignment vertical="center"/>
      <protection hidden="1"/>
    </xf>
    <xf numFmtId="0" fontId="8" fillId="12" borderId="0" xfId="21" applyFont="1" applyFill="1" applyAlignment="1" applyProtection="1">
      <alignment vertical="center" wrapText="1"/>
      <protection hidden="1"/>
    </xf>
    <xf numFmtId="0" fontId="8" fillId="12" borderId="0" xfId="21" applyFont="1" applyFill="1" applyProtection="1">
      <protection hidden="1"/>
    </xf>
    <xf numFmtId="0" fontId="9" fillId="0" borderId="0" xfId="0" applyFont="1" applyAlignment="1" applyProtection="1">
      <alignment vertical="center"/>
      <protection hidden="1"/>
    </xf>
    <xf numFmtId="0" fontId="30" fillId="0" borderId="0" xfId="0" applyFont="1" applyAlignment="1" applyProtection="1">
      <alignment horizontal="center" vertical="center"/>
      <protection hidden="1"/>
    </xf>
    <xf numFmtId="0" fontId="31" fillId="0" borderId="0" xfId="0" applyFont="1" applyAlignment="1" applyProtection="1">
      <alignment horizontal="center" vertical="center"/>
      <protection hidden="1"/>
    </xf>
    <xf numFmtId="0" fontId="31" fillId="0" borderId="0" xfId="0" applyFont="1" applyProtection="1">
      <protection hidden="1"/>
    </xf>
    <xf numFmtId="0" fontId="31" fillId="0" borderId="0" xfId="0" applyFont="1" applyAlignment="1" applyProtection="1">
      <alignment vertical="center"/>
      <protection hidden="1"/>
    </xf>
    <xf numFmtId="0" fontId="2" fillId="0" borderId="0" xfId="0" applyFont="1" applyAlignment="1" applyProtection="1">
      <alignment vertical="center"/>
      <protection hidden="1"/>
    </xf>
    <xf numFmtId="0" fontId="3" fillId="0" borderId="0" xfId="0" applyFont="1" applyAlignment="1" applyProtection="1">
      <alignment vertical="center"/>
      <protection hidden="1"/>
    </xf>
    <xf numFmtId="0" fontId="7" fillId="14" borderId="0" xfId="0" applyFont="1" applyFill="1" applyProtection="1">
      <protection hidden="1"/>
    </xf>
    <xf numFmtId="0" fontId="17" fillId="0" borderId="0" xfId="21" applyFont="1" applyAlignment="1" applyProtection="1">
      <alignment horizontal="center" vertical="center"/>
      <protection hidden="1"/>
    </xf>
    <xf numFmtId="0" fontId="15" fillId="12" borderId="0" xfId="0" applyFont="1" applyFill="1" applyAlignment="1" applyProtection="1">
      <alignment wrapText="1"/>
      <protection hidden="1"/>
    </xf>
    <xf numFmtId="49" fontId="7" fillId="11" borderId="0" xfId="0" applyNumberFormat="1" applyFont="1" applyFill="1" applyAlignment="1" applyProtection="1">
      <alignment vertical="center"/>
      <protection locked="0"/>
    </xf>
    <xf numFmtId="49" fontId="4" fillId="15" borderId="0" xfId="0" applyNumberFormat="1" applyFont="1" applyFill="1" applyAlignment="1" applyProtection="1">
      <alignment vertical="center"/>
      <protection locked="0"/>
    </xf>
    <xf numFmtId="49" fontId="4" fillId="11" borderId="0" xfId="0" applyNumberFormat="1" applyFont="1" applyFill="1" applyAlignment="1" applyProtection="1">
      <alignment vertical="center"/>
      <protection locked="0"/>
    </xf>
    <xf numFmtId="0" fontId="0" fillId="15" borderId="0" xfId="0" applyFill="1" applyAlignment="1" applyProtection="1">
      <alignment vertical="center"/>
      <protection locked="0"/>
    </xf>
    <xf numFmtId="0" fontId="15" fillId="0" borderId="0" xfId="21" applyFont="1"/>
    <xf numFmtId="0" fontId="15" fillId="0" borderId="0" xfId="21" applyFont="1" applyProtection="1">
      <protection locked="0"/>
    </xf>
    <xf numFmtId="0" fontId="15" fillId="0" borderId="0" xfId="21" applyFont="1" applyAlignment="1" applyProtection="1">
      <alignment horizontal="left"/>
      <protection hidden="1"/>
    </xf>
    <xf numFmtId="0" fontId="15" fillId="0" borderId="1" xfId="21" applyFont="1" applyBorder="1" applyAlignment="1">
      <alignment horizontal="justify" vertical="top" wrapText="1"/>
    </xf>
    <xf numFmtId="0" fontId="15" fillId="0" borderId="0" xfId="21" applyFont="1" applyAlignment="1">
      <alignment horizontal="justify" vertical="top" wrapText="1"/>
    </xf>
    <xf numFmtId="0" fontId="15" fillId="0" borderId="3" xfId="21" applyFont="1" applyBorder="1" applyAlignment="1">
      <alignment horizontal="justify" vertical="top" wrapText="1"/>
    </xf>
    <xf numFmtId="0" fontId="15" fillId="0" borderId="3" xfId="21" applyFont="1" applyBorder="1" applyAlignment="1">
      <alignment wrapText="1"/>
    </xf>
    <xf numFmtId="0" fontId="15" fillId="0" borderId="0" xfId="21" applyFont="1" applyAlignment="1">
      <alignment wrapText="1"/>
    </xf>
    <xf numFmtId="0" fontId="29" fillId="0" borderId="0" xfId="0" applyFont="1" applyAlignment="1" applyProtection="1">
      <alignment vertical="center"/>
      <protection hidden="1"/>
    </xf>
    <xf numFmtId="0" fontId="22" fillId="13" borderId="0" xfId="0" applyFont="1" applyFill="1" applyAlignment="1" applyProtection="1">
      <alignment vertical="center"/>
      <protection locked="0" hidden="1"/>
    </xf>
    <xf numFmtId="14" fontId="14" fillId="0" borderId="0" xfId="0" applyNumberFormat="1" applyFont="1" applyAlignment="1" applyProtection="1">
      <alignment horizontal="left"/>
      <protection hidden="1"/>
    </xf>
    <xf numFmtId="0" fontId="21" fillId="0" borderId="0" xfId="0" applyFont="1" applyAlignment="1" applyProtection="1">
      <alignment vertical="center"/>
      <protection hidden="1"/>
    </xf>
    <xf numFmtId="0" fontId="5" fillId="16" borderId="0" xfId="0" applyFont="1" applyFill="1" applyAlignment="1">
      <alignment vertical="center"/>
    </xf>
    <xf numFmtId="0" fontId="5" fillId="0" borderId="0" xfId="0" applyFont="1" applyAlignment="1">
      <alignment vertical="center"/>
    </xf>
    <xf numFmtId="0" fontId="5" fillId="17" borderId="0" xfId="0" applyFont="1" applyFill="1" applyAlignment="1">
      <alignment horizontal="left" vertical="center"/>
    </xf>
    <xf numFmtId="0" fontId="4" fillId="11" borderId="0" xfId="0" applyFont="1" applyFill="1" applyAlignment="1" applyProtection="1">
      <alignment horizontal="left"/>
      <protection locked="0"/>
    </xf>
    <xf numFmtId="0" fontId="5" fillId="13" borderId="0" xfId="23" applyFill="1" applyAlignment="1">
      <alignment vertical="center"/>
    </xf>
    <xf numFmtId="0" fontId="5" fillId="13" borderId="0" xfId="23" applyFill="1"/>
    <xf numFmtId="1" fontId="5" fillId="11" borderId="0" xfId="0" applyNumberFormat="1" applyFont="1" applyFill="1" applyAlignment="1">
      <alignment horizontal="center"/>
    </xf>
    <xf numFmtId="49" fontId="5" fillId="11" borderId="0" xfId="0" applyNumberFormat="1" applyFont="1" applyFill="1" applyAlignment="1" applyProtection="1">
      <alignment vertical="center"/>
      <protection locked="0"/>
    </xf>
    <xf numFmtId="0" fontId="15" fillId="0" borderId="0" xfId="0" applyFont="1" applyAlignment="1">
      <alignment horizontal="left" vertical="top"/>
    </xf>
    <xf numFmtId="0" fontId="20" fillId="0" borderId="0" xfId="0" applyFont="1"/>
    <xf numFmtId="0" fontId="5" fillId="12" borderId="5" xfId="0" applyFont="1" applyFill="1" applyBorder="1" applyAlignment="1">
      <alignment horizontal="left" vertical="top" wrapText="1"/>
    </xf>
    <xf numFmtId="0" fontId="4" fillId="13" borderId="5" xfId="0" applyFont="1" applyFill="1" applyBorder="1" applyAlignment="1">
      <alignment horizontal="center" vertical="top" wrapText="1"/>
    </xf>
    <xf numFmtId="2" fontId="21" fillId="13" borderId="5" xfId="0" applyNumberFormat="1" applyFont="1" applyFill="1" applyBorder="1" applyAlignment="1">
      <alignment horizontal="center" vertical="top" wrapText="1"/>
    </xf>
    <xf numFmtId="0" fontId="0" fillId="13" borderId="0" xfId="0" applyFill="1"/>
    <xf numFmtId="0" fontId="5" fillId="0" borderId="0" xfId="23" applyAlignment="1">
      <alignment vertical="center"/>
    </xf>
    <xf numFmtId="0" fontId="5" fillId="0" borderId="0" xfId="23"/>
    <xf numFmtId="0" fontId="8" fillId="0" borderId="0" xfId="23" applyFont="1" applyAlignment="1">
      <alignment vertical="center"/>
    </xf>
    <xf numFmtId="0" fontId="4" fillId="0" borderId="0" xfId="23" applyFont="1" applyAlignment="1">
      <alignment vertical="center"/>
    </xf>
    <xf numFmtId="0" fontId="4" fillId="0" borderId="0" xfId="23" applyFont="1"/>
    <xf numFmtId="0" fontId="4" fillId="13" borderId="0" xfId="23" applyFont="1" applyFill="1"/>
    <xf numFmtId="0" fontId="4" fillId="13" borderId="0" xfId="23" applyFont="1" applyFill="1" applyAlignment="1">
      <alignment vertical="center"/>
    </xf>
    <xf numFmtId="0" fontId="37" fillId="13" borderId="0" xfId="24" applyFont="1" applyFill="1" applyAlignment="1" applyProtection="1">
      <alignment horizontal="justify" vertical="center"/>
    </xf>
    <xf numFmtId="0" fontId="4" fillId="13" borderId="5" xfId="23" applyFont="1" applyFill="1" applyBorder="1" applyAlignment="1">
      <alignment horizontal="left" vertical="top" wrapText="1"/>
    </xf>
    <xf numFmtId="0" fontId="4" fillId="13" borderId="5" xfId="23" applyFont="1" applyFill="1" applyBorder="1" applyAlignment="1">
      <alignment horizontal="center" vertical="top" wrapText="1"/>
    </xf>
    <xf numFmtId="2" fontId="21" fillId="13" borderId="5" xfId="23" applyNumberFormat="1" applyFont="1" applyFill="1" applyBorder="1" applyAlignment="1">
      <alignment horizontal="center" vertical="top" wrapText="1"/>
    </xf>
    <xf numFmtId="164" fontId="21" fillId="13" borderId="5" xfId="23" applyNumberFormat="1" applyFont="1" applyFill="1" applyBorder="1" applyAlignment="1">
      <alignment horizontal="center" vertical="top" wrapText="1"/>
    </xf>
    <xf numFmtId="0" fontId="5" fillId="18" borderId="0" xfId="21" applyFill="1"/>
    <xf numFmtId="0" fontId="5" fillId="19" borderId="0" xfId="21" applyFill="1"/>
    <xf numFmtId="0" fontId="1" fillId="0" borderId="0" xfId="19" applyAlignment="1" applyProtection="1">
      <alignment vertical="center"/>
    </xf>
    <xf numFmtId="0" fontId="5" fillId="18" borderId="0" xfId="23" applyFill="1"/>
    <xf numFmtId="0" fontId="5" fillId="19" borderId="0" xfId="23" applyFill="1"/>
    <xf numFmtId="0" fontId="15" fillId="0" borderId="0" xfId="0" applyFont="1" applyAlignment="1" applyProtection="1">
      <alignment wrapText="1"/>
      <protection hidden="1"/>
    </xf>
    <xf numFmtId="0" fontId="4" fillId="0" borderId="1" xfId="0" applyFont="1" applyBorder="1" applyAlignment="1">
      <alignment horizontal="justify" vertical="top" wrapText="1"/>
    </xf>
    <xf numFmtId="0" fontId="4" fillId="0" borderId="0" xfId="0" applyFont="1" applyAlignment="1">
      <alignment horizontal="left" vertical="top" wrapText="1"/>
    </xf>
    <xf numFmtId="0" fontId="0" fillId="14" borderId="0" xfId="0" applyFill="1" applyAlignment="1" applyProtection="1">
      <alignment horizontal="left" vertical="center" wrapText="1"/>
      <protection locked="0"/>
    </xf>
    <xf numFmtId="0" fontId="4" fillId="0" borderId="0" xfId="0" applyFont="1" applyAlignment="1">
      <alignment horizontal="center" vertical="top" wrapText="1"/>
    </xf>
    <xf numFmtId="0" fontId="0" fillId="14" borderId="0" xfId="0" applyFill="1" applyAlignment="1" applyProtection="1">
      <alignment horizontal="left" vertical="center" wrapText="1"/>
      <protection hidden="1"/>
    </xf>
    <xf numFmtId="0" fontId="17" fillId="14" borderId="0" xfId="0" applyFont="1" applyFill="1" applyAlignment="1" applyProtection="1">
      <alignment horizontal="left"/>
      <protection hidden="1"/>
    </xf>
    <xf numFmtId="0" fontId="0" fillId="14" borderId="0" xfId="0" applyFill="1" applyAlignment="1" applyProtection="1">
      <alignment horizontal="left"/>
      <protection hidden="1"/>
    </xf>
    <xf numFmtId="0" fontId="4" fillId="0" borderId="0" xfId="0" applyFont="1" applyAlignment="1">
      <alignment horizontal="left" vertical="center" wrapText="1"/>
    </xf>
    <xf numFmtId="0" fontId="5" fillId="12" borderId="0" xfId="21" applyFill="1" applyAlignment="1" applyProtection="1">
      <alignment horizontal="left"/>
      <protection locked="0"/>
    </xf>
    <xf numFmtId="0" fontId="4" fillId="14" borderId="0" xfId="0" applyFont="1" applyFill="1" applyAlignment="1" applyProtection="1">
      <alignment horizontal="left" vertical="center" wrapText="1"/>
      <protection locked="0"/>
    </xf>
    <xf numFmtId="0" fontId="17" fillId="14" borderId="0" xfId="0" applyFont="1" applyFill="1" applyAlignment="1" applyProtection="1">
      <alignment horizontal="left" vertical="center"/>
      <protection hidden="1"/>
    </xf>
    <xf numFmtId="0" fontId="0" fillId="14" borderId="0" xfId="0" applyFill="1" applyAlignment="1">
      <alignment horizontal="left" vertical="center"/>
    </xf>
    <xf numFmtId="0" fontId="5" fillId="14" borderId="0" xfId="0" applyFont="1" applyFill="1" applyAlignment="1" applyProtection="1">
      <alignment horizontal="left" vertical="center" wrapText="1"/>
      <protection locked="0"/>
    </xf>
    <xf numFmtId="0" fontId="0" fillId="14" borderId="0" xfId="0" applyFill="1" applyAlignment="1" applyProtection="1">
      <alignment vertical="center" wrapText="1"/>
      <protection locked="0"/>
    </xf>
    <xf numFmtId="0" fontId="0" fillId="14" borderId="0" xfId="0" applyFill="1" applyAlignment="1" applyProtection="1">
      <alignment horizontal="left" vertical="center"/>
      <protection locked="0"/>
    </xf>
    <xf numFmtId="0" fontId="4" fillId="0" borderId="0" xfId="0" applyFont="1" applyAlignment="1" applyProtection="1">
      <alignment horizontal="left" vertical="center" wrapText="1"/>
      <protection hidden="1"/>
    </xf>
    <xf numFmtId="0" fontId="0" fillId="0" borderId="0" xfId="0" applyAlignment="1">
      <alignment horizontal="left" vertical="center"/>
    </xf>
    <xf numFmtId="0" fontId="21" fillId="0" borderId="0" xfId="0" applyFont="1" applyAlignment="1" applyProtection="1">
      <alignment horizontal="left" vertical="center" wrapText="1"/>
      <protection hidden="1"/>
    </xf>
    <xf numFmtId="0" fontId="7" fillId="0" borderId="0" xfId="0" applyFont="1" applyAlignment="1" applyProtection="1">
      <alignment horizontal="left" vertical="center"/>
      <protection hidden="1"/>
    </xf>
    <xf numFmtId="0" fontId="7" fillId="0" borderId="0" xfId="0" applyFont="1" applyAlignment="1">
      <alignment horizontal="left" vertical="center"/>
    </xf>
    <xf numFmtId="0" fontId="7" fillId="0" borderId="0" xfId="0" applyFont="1" applyAlignment="1" applyProtection="1">
      <alignment horizontal="left" vertical="center" wrapText="1"/>
      <protection hidden="1"/>
    </xf>
    <xf numFmtId="0" fontId="7" fillId="0" borderId="0" xfId="0" applyFont="1" applyAlignment="1">
      <alignment horizontal="left" vertical="center" wrapText="1"/>
    </xf>
    <xf numFmtId="0" fontId="22" fillId="0" borderId="0" xfId="0" applyFont="1" applyAlignment="1" applyProtection="1">
      <alignment horizontal="left" vertical="center" wrapText="1"/>
      <protection hidden="1"/>
    </xf>
    <xf numFmtId="0" fontId="0" fillId="0" borderId="0" xfId="0" applyAlignment="1">
      <alignment horizontal="left" vertical="center" wrapText="1"/>
    </xf>
    <xf numFmtId="0" fontId="5" fillId="12" borderId="0" xfId="21" applyFill="1" applyAlignment="1" applyProtection="1">
      <alignment horizontal="left" vertical="center"/>
      <protection locked="0"/>
    </xf>
    <xf numFmtId="0" fontId="5" fillId="0" borderId="4" xfId="0" applyFont="1" applyBorder="1" applyAlignment="1">
      <alignment horizontal="left" wrapText="1"/>
    </xf>
    <xf numFmtId="0" fontId="5" fillId="0" borderId="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horizontal="left" vertical="center"/>
    </xf>
    <xf numFmtId="0" fontId="4" fillId="0" borderId="0" xfId="23" applyFont="1" applyAlignment="1">
      <alignment horizontal="left" vertical="center" wrapText="1"/>
    </xf>
    <xf numFmtId="0" fontId="4" fillId="0" borderId="0" xfId="23" applyFont="1" applyAlignment="1">
      <alignment horizontal="left" vertical="center"/>
    </xf>
    <xf numFmtId="0" fontId="4" fillId="0" borderId="0" xfId="23" applyFont="1" applyAlignment="1">
      <alignment horizontal="left"/>
    </xf>
    <xf numFmtId="0" fontId="8" fillId="13" borderId="0" xfId="23" applyFont="1" applyFill="1" applyAlignment="1">
      <alignment horizontal="left"/>
    </xf>
    <xf numFmtId="0" fontId="8" fillId="13" borderId="4" xfId="23" applyFont="1" applyFill="1" applyBorder="1" applyAlignment="1">
      <alignment horizontal="left" vertical="center" wrapText="1"/>
    </xf>
    <xf numFmtId="0" fontId="4" fillId="13" borderId="4" xfId="23" applyFont="1" applyFill="1" applyBorder="1" applyAlignment="1">
      <alignment horizontal="left" vertical="center"/>
    </xf>
    <xf numFmtId="0" fontId="4" fillId="13" borderId="0" xfId="23" applyFont="1" applyFill="1" applyAlignment="1">
      <alignment horizontal="left" vertical="center"/>
    </xf>
    <xf numFmtId="0" fontId="4" fillId="13" borderId="0" xfId="23" applyFont="1" applyFill="1" applyAlignment="1">
      <alignment horizontal="left" wrapText="1"/>
    </xf>
    <xf numFmtId="0" fontId="4" fillId="13" borderId="0" xfId="23" applyFont="1" applyFill="1" applyAlignment="1">
      <alignment horizontal="left"/>
    </xf>
    <xf numFmtId="0" fontId="5" fillId="13" borderId="0" xfId="23" applyFill="1" applyAlignment="1">
      <alignment horizontal="left" vertical="center" wrapText="1"/>
    </xf>
    <xf numFmtId="0" fontId="9" fillId="0" borderId="0" xfId="23" applyFont="1" applyAlignment="1">
      <alignment horizontal="left" vertical="center"/>
    </xf>
    <xf numFmtId="0" fontId="20" fillId="13" borderId="0" xfId="23" applyFont="1" applyFill="1" applyAlignment="1">
      <alignment horizontal="left" vertical="center" wrapText="1"/>
    </xf>
    <xf numFmtId="0" fontId="5" fillId="13" borderId="0" xfId="23" applyFill="1" applyAlignment="1">
      <alignment horizontal="left" wrapText="1"/>
    </xf>
    <xf numFmtId="0" fontId="5" fillId="17" borderId="0" xfId="0" applyFont="1" applyFill="1" applyAlignment="1">
      <alignment horizontal="left" vertical="center" wrapText="1"/>
    </xf>
    <xf numFmtId="0" fontId="5" fillId="17" borderId="0" xfId="0" applyFont="1" applyFill="1" applyAlignment="1">
      <alignment horizontal="left" vertical="center"/>
    </xf>
    <xf numFmtId="0" fontId="20" fillId="0" borderId="0" xfId="0" applyFont="1" applyAlignment="1">
      <alignment horizontal="left" vertical="center"/>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20" fillId="17" borderId="0" xfId="23" applyFont="1" applyFill="1" applyAlignment="1">
      <alignment horizontal="left" vertical="center" wrapText="1"/>
    </xf>
    <xf numFmtId="0" fontId="4" fillId="11" borderId="0" xfId="0" applyFont="1" applyFill="1" applyAlignment="1" applyProtection="1">
      <alignment horizontal="left"/>
      <protection locked="0"/>
    </xf>
  </cellXfs>
  <cellStyles count="2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0" xr:uid="{00000000-0005-0000-0000-000013000000}"/>
    <cellStyle name="Link" xfId="19" builtinId="8"/>
    <cellStyle name="Link 2" xfId="24" xr:uid="{703F7339-C933-4083-B2A5-04BC6114F3A8}"/>
    <cellStyle name="Standard" xfId="0" builtinId="0"/>
    <cellStyle name="Standard 2" xfId="21" xr:uid="{00000000-0005-0000-0000-000015000000}"/>
    <cellStyle name="Standard 2 2 2" xfId="23" xr:uid="{D18383C2-A404-4B0D-899D-8EF45A164161}"/>
    <cellStyle name="Standard 3" xfId="22" xr:uid="{00000000-0005-0000-0000-000016000000}"/>
  </cellStyles>
  <dxfs count="4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rgb="FFFFFFCC"/>
        </patternFill>
      </fill>
    </dxf>
    <dxf>
      <font>
        <condense val="0"/>
        <extend val="0"/>
        <color auto="1"/>
      </font>
      <fill>
        <patternFill>
          <bgColor indexed="43"/>
        </patternFill>
      </fill>
    </dxf>
    <dxf>
      <font>
        <condense val="0"/>
        <extend val="0"/>
        <color indexed="10"/>
      </font>
      <fill>
        <patternFill patternType="solid">
          <bgColor indexed="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Lines="50" dropStyle="combo" dx="20" fmlaLink="Wasser!$B$1" fmlaRange="Wasser!$B$3:$B$22" sel="20" val="0"/>
</file>

<file path=xl/ctrlProps/ctrlProp10.xml><?xml version="1.0" encoding="utf-8"?>
<formControlPr xmlns="http://schemas.microsoft.com/office/spreadsheetml/2009/9/main" objectType="Drop" dropLines="12" dropStyle="combo" dx="20" fmlaLink="Elemente!$B$2" fmlaRange="Elemente!$B$3:$B$10" sel="8" val="0"/>
</file>

<file path=xl/ctrlProps/ctrlProp11.xml><?xml version="1.0" encoding="utf-8"?>
<formControlPr xmlns="http://schemas.microsoft.com/office/spreadsheetml/2009/9/main" objectType="Drop" dropLines="20" dropStyle="combo" dx="20" fmlaLink="Elemente!$B$13" fmlaRange="Elemente!$B$14:$B$21" sel="8" val="0"/>
</file>

<file path=xl/ctrlProps/ctrlProp12.xml><?xml version="1.0" encoding="utf-8"?>
<formControlPr xmlns="http://schemas.microsoft.com/office/spreadsheetml/2009/9/main" objectType="Drop" dropStyle="combo" dx="20" fmlaLink="Elemente!$B$24" fmlaRange="Elemente!$B$25:$B$30" sel="6" val="0"/>
</file>

<file path=xl/ctrlProps/ctrlProp13.xml><?xml version="1.0" encoding="utf-8"?>
<formControlPr xmlns="http://schemas.microsoft.com/office/spreadsheetml/2009/9/main" objectType="Drop" dropStyle="combo" dx="20" fmlaLink="Elemente!$C$24" fmlaRange="Elemente!$B$25:$B$30" sel="6" val="0"/>
</file>

<file path=xl/ctrlProps/ctrlProp14.xml><?xml version="1.0" encoding="utf-8"?>
<formControlPr xmlns="http://schemas.microsoft.com/office/spreadsheetml/2009/9/main" objectType="Drop" dropStyle="combo" dx="20" fmlaLink="Elemente!$B$33" fmlaRange="Elemente!$B$34:$B$37" sel="4" val="0"/>
</file>

<file path=xl/ctrlProps/ctrlProp15.xml><?xml version="1.0" encoding="utf-8"?>
<formControlPr xmlns="http://schemas.microsoft.com/office/spreadsheetml/2009/9/main" objectType="Drop" dropLines="30" dropStyle="combo" dx="20" fmlaLink="Elemente!$B$40" fmlaRange="Elemente!$B$41:$B$51" sel="11" val="0"/>
</file>

<file path=xl/ctrlProps/ctrlProp16.xml><?xml version="1.0" encoding="utf-8"?>
<formControlPr xmlns="http://schemas.microsoft.com/office/spreadsheetml/2009/9/main" objectType="Drop" dropLines="50" dropStyle="combo" dx="20" fmlaLink="Elemente!$B$54" fmlaRange="Elemente!$B$55:$B$74" sel="20" val="0"/>
</file>

<file path=xl/ctrlProps/ctrlProp17.xml><?xml version="1.0" encoding="utf-8"?>
<formControlPr xmlns="http://schemas.microsoft.com/office/spreadsheetml/2009/9/main" objectType="Drop" dropLines="50" dropStyle="combo" dx="20" fmlaLink="Fett_gesaettigt!$D$1" fmlaRange="Fett_gesaettigt!$B$3:$B$16" sel="14" val="0"/>
</file>

<file path=xl/ctrlProps/ctrlProp18.xml><?xml version="1.0" encoding="utf-8"?>
<formControlPr xmlns="http://schemas.microsoft.com/office/spreadsheetml/2009/9/main" objectType="Drop" dropLines="25" dropStyle="combo" dx="20" fmlaLink="Cholesterin!$B$1" fmlaRange="Cholesterin!$B$3:$B$23" sel="21" val="0"/>
</file>

<file path=xl/ctrlProps/ctrlProp19.xml><?xml version="1.0" encoding="utf-8"?>
<formControlPr xmlns="http://schemas.microsoft.com/office/spreadsheetml/2009/9/main" objectType="Drop" dropLines="25" dropStyle="combo" dx="20" fmlaLink="Kochsalz!$B$1" fmlaRange="Kochsalz!$B$3:$B$20" sel="18" val="0"/>
</file>

<file path=xl/ctrlProps/ctrlProp2.xml><?xml version="1.0" encoding="utf-8"?>
<formControlPr xmlns="http://schemas.microsoft.com/office/spreadsheetml/2009/9/main" objectType="Drop" dropLines="50" dropStyle="combo" dx="20" fmlaLink="Rohprotein!$B$1" fmlaRange="Rohprotein!$B$3:$B$22" sel="20" val="0"/>
</file>

<file path=xl/ctrlProps/ctrlProp20.xml><?xml version="1.0" encoding="utf-8"?>
<formControlPr xmlns="http://schemas.microsoft.com/office/spreadsheetml/2009/9/main" objectType="Drop" dropLines="25" dropStyle="combo" dx="20" fmlaLink="Stärke!$B$1" fmlaRange="Stärke!$B$3:$B$29" sel="27" val="2"/>
</file>

<file path=xl/ctrlProps/ctrlProp21.xml><?xml version="1.0" encoding="utf-8"?>
<formControlPr xmlns="http://schemas.microsoft.com/office/spreadsheetml/2009/9/main" objectType="Drop" dropLines="25" dropStyle="combo" dx="20" fmlaLink="Stärke!$B$33" fmlaRange="Stärke!$B$35:$B$47" sel="13" val="0"/>
</file>

<file path=xl/ctrlProps/ctrlProp3.xml><?xml version="1.0" encoding="utf-8"?>
<formControlPr xmlns="http://schemas.microsoft.com/office/spreadsheetml/2009/9/main" objectType="Drop" dropLines="50" dropStyle="combo" dx="20" fmlaLink="Fett!$B$1" fmlaRange="Fett!$B$3:$B$27" sel="25" val="0"/>
</file>

<file path=xl/ctrlProps/ctrlProp4.xml><?xml version="1.0" encoding="utf-8"?>
<formControlPr xmlns="http://schemas.microsoft.com/office/spreadsheetml/2009/9/main" objectType="Drop" dropLines="50" dropStyle="combo" dx="20" fmlaLink="Asche!$B$1" fmlaRange="Asche!$B$3:$B$19" sel="17" val="0"/>
</file>

<file path=xl/ctrlProps/ctrlProp5.xml><?xml version="1.0" encoding="utf-8"?>
<formControlPr xmlns="http://schemas.microsoft.com/office/spreadsheetml/2009/9/main" objectType="Drop" dropLines="15" dropStyle="combo" dx="20" fmlaLink="Eigehalt!$B$1" fmlaRange="Eigehalt!$B$3:$B$5" sel="3" val="0"/>
</file>

<file path=xl/ctrlProps/ctrlProp6.xml><?xml version="1.0" encoding="utf-8"?>
<formControlPr xmlns="http://schemas.microsoft.com/office/spreadsheetml/2009/9/main" objectType="Drop" dropLines="50" dropStyle="combo" dx="20" fmlaLink="Asche!$B$23" fmlaRange="Asche!$B$24:$B$34" sel="11" val="0"/>
</file>

<file path=xl/ctrlProps/ctrlProp7.xml><?xml version="1.0" encoding="utf-8"?>
<formControlPr xmlns="http://schemas.microsoft.com/office/spreadsheetml/2009/9/main" objectType="Drop" dropLines="15" dropStyle="combo" dx="20" fmlaLink="Eigehalt!$B$11" fmlaRange="Eigehalt!$B$12:$B$16" sel="5" val="0"/>
</file>

<file path=xl/ctrlProps/ctrlProp8.xml><?xml version="1.0" encoding="utf-8"?>
<formControlPr xmlns="http://schemas.microsoft.com/office/spreadsheetml/2009/9/main" objectType="Drop" dropLines="15" dropStyle="combo" dx="20" fmlaLink="Teilnehmerdaten!$D$4" fmlaRange="Teilnehmerdaten!$G$5:$G$6" sel="2" val="0"/>
</file>

<file path=xl/ctrlProps/ctrlProp9.xml><?xml version="1.0" encoding="utf-8"?>
<formControlPr xmlns="http://schemas.microsoft.com/office/spreadsheetml/2009/9/main" objectType="Drop" dropLines="15" dropStyle="combo" dx="20" fmlaLink="Ballaststoffe!$B$1" fmlaRange="Ballaststoffe!$B$3:$B$1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ACF13C01-5462-437B-8CEF-A3EFDFA80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385762</xdr:colOff>
      <xdr:row>49</xdr:row>
      <xdr:rowOff>135840</xdr:rowOff>
    </xdr:to>
    <xdr:pic>
      <xdr:nvPicPr>
        <xdr:cNvPr id="3" name="Grafik 2">
          <a:extLst>
            <a:ext uri="{FF2B5EF4-FFF2-40B4-BE49-F238E27FC236}">
              <a16:creationId xmlns:a16="http://schemas.microsoft.com/office/drawing/2014/main" id="{FB9A7A3F-0B65-6095-68B3-1C0E2B18B3EE}"/>
            </a:ext>
          </a:extLst>
        </xdr:cNvPr>
        <xdr:cNvPicPr>
          <a:picLocks noChangeAspect="1"/>
        </xdr:cNvPicPr>
      </xdr:nvPicPr>
      <xdr:blipFill>
        <a:blip xmlns:r="http://schemas.openxmlformats.org/officeDocument/2006/relationships" r:embed="rId1"/>
        <a:stretch>
          <a:fillRect/>
        </a:stretch>
      </xdr:blipFill>
      <xdr:spPr>
        <a:xfrm>
          <a:off x="0" y="0"/>
          <a:ext cx="6481762" cy="87702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581025</xdr:colOff>
      <xdr:row>49</xdr:row>
      <xdr:rowOff>137379</xdr:rowOff>
    </xdr:to>
    <xdr:pic>
      <xdr:nvPicPr>
        <xdr:cNvPr id="3" name="Grafik 2">
          <a:extLst>
            <a:ext uri="{FF2B5EF4-FFF2-40B4-BE49-F238E27FC236}">
              <a16:creationId xmlns:a16="http://schemas.microsoft.com/office/drawing/2014/main" id="{2B2470AC-6E99-CDBF-2BF9-9132BF75D758}"/>
            </a:ext>
          </a:extLst>
        </xdr:cNvPr>
        <xdr:cNvPicPr>
          <a:picLocks noChangeAspect="1"/>
        </xdr:cNvPicPr>
      </xdr:nvPicPr>
      <xdr:blipFill>
        <a:blip xmlns:r="http://schemas.openxmlformats.org/officeDocument/2006/relationships" r:embed="rId1"/>
        <a:stretch>
          <a:fillRect/>
        </a:stretch>
      </xdr:blipFill>
      <xdr:spPr>
        <a:xfrm>
          <a:off x="0" y="0"/>
          <a:ext cx="6257925" cy="87717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35</xdr:row>
          <xdr:rowOff>9525</xdr:rowOff>
        </xdr:from>
        <xdr:to>
          <xdr:col>9</xdr:col>
          <xdr:colOff>600075</xdr:colOff>
          <xdr:row>36</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37</xdr:row>
          <xdr:rowOff>23813</xdr:rowOff>
        </xdr:from>
        <xdr:to>
          <xdr:col>9</xdr:col>
          <xdr:colOff>600075</xdr:colOff>
          <xdr:row>38</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39</xdr:row>
          <xdr:rowOff>9525</xdr:rowOff>
        </xdr:from>
        <xdr:to>
          <xdr:col>9</xdr:col>
          <xdr:colOff>600075</xdr:colOff>
          <xdr:row>40</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43</xdr:row>
          <xdr:rowOff>9525</xdr:rowOff>
        </xdr:from>
        <xdr:to>
          <xdr:col>9</xdr:col>
          <xdr:colOff>600075</xdr:colOff>
          <xdr:row>44</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46</xdr:row>
          <xdr:rowOff>9525</xdr:rowOff>
        </xdr:from>
        <xdr:to>
          <xdr:col>9</xdr:col>
          <xdr:colOff>600075</xdr:colOff>
          <xdr:row>47</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9525</xdr:rowOff>
        </xdr:from>
        <xdr:to>
          <xdr:col>9</xdr:col>
          <xdr:colOff>600075</xdr:colOff>
          <xdr:row>53</xdr:row>
          <xdr:rowOff>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9525</xdr:rowOff>
        </xdr:from>
        <xdr:to>
          <xdr:col>9</xdr:col>
          <xdr:colOff>600075</xdr:colOff>
          <xdr:row>55</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44</xdr:row>
          <xdr:rowOff>9525</xdr:rowOff>
        </xdr:from>
        <xdr:to>
          <xdr:col>9</xdr:col>
          <xdr:colOff>600075</xdr:colOff>
          <xdr:row>45</xdr:row>
          <xdr:rowOff>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55</xdr:row>
          <xdr:rowOff>9525</xdr:rowOff>
        </xdr:from>
        <xdr:to>
          <xdr:col>9</xdr:col>
          <xdr:colOff>600075</xdr:colOff>
          <xdr:row>56</xdr:row>
          <xdr:rowOff>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16</xdr:row>
          <xdr:rowOff>28575</xdr:rowOff>
        </xdr:from>
        <xdr:to>
          <xdr:col>10</xdr:col>
          <xdr:colOff>138113</xdr:colOff>
          <xdr:row>16</xdr:row>
          <xdr:rowOff>304800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61</xdr:row>
          <xdr:rowOff>9525</xdr:rowOff>
        </xdr:from>
        <xdr:to>
          <xdr:col>9</xdr:col>
          <xdr:colOff>600075</xdr:colOff>
          <xdr:row>62</xdr:row>
          <xdr:rowOff>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65</xdr:row>
          <xdr:rowOff>9525</xdr:rowOff>
        </xdr:from>
        <xdr:to>
          <xdr:col>2</xdr:col>
          <xdr:colOff>266700</xdr:colOff>
          <xdr:row>66</xdr:row>
          <xdr:rowOff>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67</xdr:row>
          <xdr:rowOff>9525</xdr:rowOff>
        </xdr:from>
        <xdr:to>
          <xdr:col>9</xdr:col>
          <xdr:colOff>600075</xdr:colOff>
          <xdr:row>68</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69</xdr:row>
          <xdr:rowOff>0</xdr:rowOff>
        </xdr:from>
        <xdr:to>
          <xdr:col>9</xdr:col>
          <xdr:colOff>595313</xdr:colOff>
          <xdr:row>69</xdr:row>
          <xdr:rowOff>219075</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70</xdr:row>
          <xdr:rowOff>23813</xdr:rowOff>
        </xdr:from>
        <xdr:to>
          <xdr:col>9</xdr:col>
          <xdr:colOff>600075</xdr:colOff>
          <xdr:row>71</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72</xdr:row>
          <xdr:rowOff>9525</xdr:rowOff>
        </xdr:from>
        <xdr:to>
          <xdr:col>9</xdr:col>
          <xdr:colOff>600075</xdr:colOff>
          <xdr:row>73</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74</xdr:row>
          <xdr:rowOff>0</xdr:rowOff>
        </xdr:from>
        <xdr:to>
          <xdr:col>9</xdr:col>
          <xdr:colOff>600075</xdr:colOff>
          <xdr:row>74</xdr:row>
          <xdr:rowOff>219075</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A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76</xdr:row>
          <xdr:rowOff>9525</xdr:rowOff>
        </xdr:from>
        <xdr:to>
          <xdr:col>9</xdr:col>
          <xdr:colOff>600075</xdr:colOff>
          <xdr:row>77</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23813</xdr:rowOff>
        </xdr:from>
        <xdr:to>
          <xdr:col>9</xdr:col>
          <xdr:colOff>600075</xdr:colOff>
          <xdr:row>42</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A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48</xdr:row>
          <xdr:rowOff>9525</xdr:rowOff>
        </xdr:from>
        <xdr:to>
          <xdr:col>9</xdr:col>
          <xdr:colOff>600075</xdr:colOff>
          <xdr:row>49</xdr:row>
          <xdr:rowOff>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A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9525</xdr:rowOff>
        </xdr:from>
        <xdr:to>
          <xdr:col>9</xdr:col>
          <xdr:colOff>600075</xdr:colOff>
          <xdr:row>50</xdr:row>
          <xdr:rowOff>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A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omments" Target="../comments3.xml"/><Relationship Id="rId3" Type="http://schemas.openxmlformats.org/officeDocument/2006/relationships/drawing" Target="../drawings/drawing4.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6CD81-F096-42DA-99A2-A239229C4FED}">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64" t="s">
        <v>333</v>
      </c>
      <c r="B1" s="165"/>
      <c r="C1" s="165"/>
    </row>
    <row r="2" spans="1:3" ht="51.95" customHeight="1" x14ac:dyDescent="0.4">
      <c r="A2" s="166" t="s">
        <v>334</v>
      </c>
      <c r="B2" s="167"/>
      <c r="C2" s="167"/>
    </row>
    <row r="3" spans="1:3" ht="74.25" customHeight="1" x14ac:dyDescent="0.4">
      <c r="A3" s="166" t="s">
        <v>335</v>
      </c>
      <c r="B3" s="166"/>
      <c r="C3" s="166"/>
    </row>
    <row r="4" spans="1:3" ht="80.45" customHeight="1" x14ac:dyDescent="0.55000000000000004">
      <c r="A4" s="166" t="s">
        <v>336</v>
      </c>
      <c r="B4" s="167"/>
      <c r="C4" s="167"/>
    </row>
    <row r="5" spans="1:3" ht="30.5" customHeight="1" x14ac:dyDescent="0.45">
      <c r="A5" s="168"/>
      <c r="B5" s="168"/>
      <c r="C5" s="168"/>
    </row>
    <row r="6" spans="1:3" ht="30.5" customHeight="1" x14ac:dyDescent="0.4">
      <c r="A6" s="114" t="s">
        <v>337</v>
      </c>
    </row>
    <row r="7" spans="1:3" ht="54" customHeight="1" x14ac:dyDescent="0.4">
      <c r="A7" s="162" t="s">
        <v>338</v>
      </c>
      <c r="B7" s="163"/>
      <c r="C7" s="163"/>
    </row>
    <row r="9" spans="1:3" x14ac:dyDescent="0.4">
      <c r="A9" s="115" t="s">
        <v>339</v>
      </c>
      <c r="B9" s="115" t="s">
        <v>340</v>
      </c>
    </row>
    <row r="10" spans="1:3" ht="15.4" x14ac:dyDescent="0.4">
      <c r="A10" s="116">
        <v>1379</v>
      </c>
      <c r="B10" s="116">
        <v>1380</v>
      </c>
    </row>
    <row r="11" spans="1:3" ht="15.4" x14ac:dyDescent="0.4">
      <c r="A11" s="116">
        <v>179.34</v>
      </c>
      <c r="B11" s="116">
        <v>179</v>
      </c>
    </row>
    <row r="12" spans="1:3" ht="15.4" x14ac:dyDescent="0.4">
      <c r="A12" s="116">
        <v>80.12</v>
      </c>
      <c r="B12" s="116">
        <v>80.099999999999994</v>
      </c>
    </row>
    <row r="13" spans="1:3" ht="15.4" x14ac:dyDescent="0.4">
      <c r="A13" s="116">
        <v>7.8</v>
      </c>
      <c r="B13" s="117">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election activeCell="G14" sqref="G14"/>
    </sheetView>
  </sheetViews>
  <sheetFormatPr baseColWidth="10" defaultRowHeight="13.9" x14ac:dyDescent="0.4"/>
  <cols>
    <col min="1" max="1" width="39.42578125" bestFit="1" customWidth="1"/>
    <col min="2" max="2" width="33.140625" bestFit="1" customWidth="1"/>
  </cols>
  <sheetData>
    <row r="1" spans="1:7" x14ac:dyDescent="0.4">
      <c r="A1" t="s">
        <v>8</v>
      </c>
      <c r="B1" s="3" t="str">
        <f>IF(ISNUMBER(VALUE(Ergebnisse!G1)),IF(VALUE(Ergebnisse!G1)&gt;0,VALUE(Ergebnisse!G1),""),"")</f>
        <v/>
      </c>
      <c r="D1" t="s">
        <v>15</v>
      </c>
    </row>
    <row r="2" spans="1:7" x14ac:dyDescent="0.4">
      <c r="A2" t="s">
        <v>2</v>
      </c>
      <c r="B2" s="3" t="str">
        <f>IF(ISNUMBER(VALUE(Ergebnisse!G2)),IF(VALUE(Ergebnisse!G2)&gt;0,VALUE(Ergebnisse!G2),""),"")</f>
        <v/>
      </c>
    </row>
    <row r="3" spans="1:7" x14ac:dyDescent="0.4">
      <c r="A3" t="s">
        <v>9</v>
      </c>
      <c r="B3" s="31" t="s">
        <v>48</v>
      </c>
      <c r="D3" t="s">
        <v>14</v>
      </c>
    </row>
    <row r="4" spans="1:7" x14ac:dyDescent="0.4">
      <c r="A4" t="s">
        <v>10</v>
      </c>
      <c r="B4" s="3">
        <f>YEAR(Ergebnisse!E5)</f>
        <v>2026</v>
      </c>
      <c r="D4" s="4">
        <v>2</v>
      </c>
    </row>
    <row r="5" spans="1:7" x14ac:dyDescent="0.4">
      <c r="A5" t="s">
        <v>11</v>
      </c>
      <c r="B5" s="3" t="str">
        <f>D8</f>
        <v>N</v>
      </c>
      <c r="D5" t="str">
        <f>IF(D4=2,"N","J")</f>
        <v>N</v>
      </c>
      <c r="F5">
        <v>1</v>
      </c>
      <c r="G5" s="44" t="s">
        <v>131</v>
      </c>
    </row>
    <row r="6" spans="1:7" x14ac:dyDescent="0.4">
      <c r="A6" t="s">
        <v>30</v>
      </c>
      <c r="B6" s="3">
        <f>Ergebnisse!G3</f>
        <v>1</v>
      </c>
      <c r="F6">
        <v>2</v>
      </c>
      <c r="G6" s="44" t="s">
        <v>132</v>
      </c>
    </row>
    <row r="7" spans="1:7" x14ac:dyDescent="0.4">
      <c r="A7" t="s">
        <v>34</v>
      </c>
      <c r="B7" s="32">
        <f>Ergebnisse!E5</f>
        <v>46236</v>
      </c>
    </row>
    <row r="8" spans="1:7" x14ac:dyDescent="0.4">
      <c r="A8" t="s">
        <v>12</v>
      </c>
      <c r="B8" s="3">
        <v>11</v>
      </c>
      <c r="D8" t="str">
        <f>LEFT(D5,1)</f>
        <v>N</v>
      </c>
    </row>
    <row r="9" spans="1:7" x14ac:dyDescent="0.4">
      <c r="A9" t="s">
        <v>13</v>
      </c>
      <c r="B9" s="3">
        <v>2</v>
      </c>
    </row>
    <row r="10" spans="1:7" ht="14.1" customHeight="1" x14ac:dyDescent="0.4">
      <c r="A10" t="s">
        <v>306</v>
      </c>
      <c r="B10" s="111">
        <f>Kontakt!B2</f>
        <v>0</v>
      </c>
    </row>
    <row r="11" spans="1:7" ht="14.1" customHeight="1" x14ac:dyDescent="0.4">
      <c r="A11" t="s">
        <v>307</v>
      </c>
      <c r="B11" s="3">
        <f>IF(Kontakt!B3=Kontakt!B15,Kontakt!B3,0)</f>
        <v>0</v>
      </c>
    </row>
    <row r="12" spans="1:7" ht="14.1" customHeight="1" x14ac:dyDescent="0.4">
      <c r="A12" s="44" t="s">
        <v>308</v>
      </c>
      <c r="B12" s="3">
        <v>1</v>
      </c>
    </row>
    <row r="13" spans="1:7" x14ac:dyDescent="0.4">
      <c r="A13" t="s">
        <v>17</v>
      </c>
      <c r="B13" s="2" t="str">
        <f>Ergebnisse!A22</f>
        <v>Wasser (Water)</v>
      </c>
      <c r="C13" s="2" t="str">
        <f>Ergebnisse!B22</f>
        <v>g/100 g Probe</v>
      </c>
    </row>
    <row r="14" spans="1:7" x14ac:dyDescent="0.4">
      <c r="A14" t="s">
        <v>18</v>
      </c>
      <c r="B14" s="2" t="str">
        <f>Ergebnisse!A23</f>
        <v>Rohprotein (N * 6,25)
(crude protein)</v>
      </c>
      <c r="C14" s="2" t="str">
        <f>Ergebnisse!B23</f>
        <v>g/100 g Probe</v>
      </c>
    </row>
    <row r="15" spans="1:7" x14ac:dyDescent="0.4">
      <c r="A15" t="s">
        <v>19</v>
      </c>
      <c r="B15" s="2" t="str">
        <f>Ergebnisse!A24</f>
        <v>Fett (Fat)</v>
      </c>
      <c r="C15" s="2" t="str">
        <f>Ergebnisse!B24</f>
        <v>g/100 g Probe</v>
      </c>
    </row>
    <row r="16" spans="1:7" x14ac:dyDescent="0.4">
      <c r="A16" t="s">
        <v>20</v>
      </c>
      <c r="B16" s="2" t="str">
        <f>Ergebnisse!A25</f>
        <v>Fett, gesättigte Fettsäuren</v>
      </c>
      <c r="C16" s="2" t="str">
        <f>Ergebnisse!B25</f>
        <v>g/100 g Fett</v>
      </c>
    </row>
    <row r="17" spans="1:3" x14ac:dyDescent="0.4">
      <c r="A17" t="s">
        <v>21</v>
      </c>
      <c r="B17" s="2" t="str">
        <f>Ergebnisse!A26</f>
        <v>Asche (Ash)</v>
      </c>
      <c r="C17" s="2" t="str">
        <f>Ergebnisse!B26</f>
        <v>g/100 g Probe</v>
      </c>
    </row>
    <row r="18" spans="1:3" x14ac:dyDescent="0.4">
      <c r="A18" t="s">
        <v>22</v>
      </c>
      <c r="B18" s="2" t="str">
        <f>Ergebnisse!A27</f>
        <v>Kochsalz (über Chlorid)
(sodium chloride via chloride)</v>
      </c>
      <c r="C18" s="2" t="str">
        <f>Ergebnisse!B27</f>
        <v>g/100 g Probe</v>
      </c>
    </row>
    <row r="19" spans="1:3" x14ac:dyDescent="0.4">
      <c r="A19" t="s">
        <v>23</v>
      </c>
      <c r="B19" s="2" t="str">
        <f>Ergebnisse!A28</f>
        <v>Stärke (starch)</v>
      </c>
      <c r="C19" s="2" t="str">
        <f>Ergebnisse!B28</f>
        <v>g/100 g Probe</v>
      </c>
    </row>
    <row r="20" spans="1:3" x14ac:dyDescent="0.4">
      <c r="A20" t="s">
        <v>24</v>
      </c>
      <c r="B20" s="2" t="str">
        <f>Ergebnisse!A29</f>
        <v>Cholesterin (cholesterol)
(GC, in der Trockenmasse)</v>
      </c>
      <c r="C20" s="2" t="str">
        <f>Ergebnisse!B29</f>
        <v>mg/100 g Tr.1</v>
      </c>
    </row>
    <row r="21" spans="1:3" x14ac:dyDescent="0.4">
      <c r="A21" t="s">
        <v>127</v>
      </c>
      <c r="B21" s="2" t="str">
        <f>Ergebnisse!A30</f>
        <v xml:space="preserve">Eigehalt je kg Grieß </v>
      </c>
      <c r="C21" s="2" t="str">
        <f>Ergebnisse!B30</f>
        <v>Stück</v>
      </c>
    </row>
    <row r="22" spans="1:3" x14ac:dyDescent="0.4">
      <c r="A22" t="s">
        <v>208</v>
      </c>
      <c r="B22" s="2" t="str">
        <f>Ergebnisse!A31</f>
        <v>Ballaststoffe (dietary fibres)</v>
      </c>
      <c r="C22" s="2" t="str">
        <f>Ergebnisse!B31</f>
        <v>g/100 g Probe</v>
      </c>
    </row>
    <row r="23" spans="1:3" x14ac:dyDescent="0.4">
      <c r="A23" t="s">
        <v>413</v>
      </c>
      <c r="B23" s="2" t="str">
        <f>Ergebnisse!A32</f>
        <v>Natrium (sodium)</v>
      </c>
      <c r="C23" s="2" t="str">
        <f>Ergebnisse!B32</f>
        <v>g/100 g Probe</v>
      </c>
    </row>
  </sheetData>
  <sheetProtection algorithmName="SHA-512" hashValue="rY23U2GL14KFn6lpKNXim/uzspdrwJ7qLdzrA6h6jeCETJFJhe90H9AMXJrb6gzo5vwH47A06djAeYlwWp34HA==" saltValue="TXa5fXNH498Eyko/15dsz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78"/>
  <sheetViews>
    <sheetView zoomScaleNormal="100" workbookViewId="0">
      <selection activeCell="B49" sqref="B49:L49"/>
    </sheetView>
  </sheetViews>
  <sheetFormatPr baseColWidth="10" defaultColWidth="11.42578125" defaultRowHeight="13.9" x14ac:dyDescent="0.4"/>
  <cols>
    <col min="1" max="1" width="26.5703125" style="7" customWidth="1"/>
    <col min="2" max="2" width="13.42578125" style="7" customWidth="1"/>
    <col min="3" max="3" width="11.5703125" style="7" customWidth="1"/>
    <col min="4" max="4" width="10.5703125" style="7" customWidth="1"/>
    <col min="5" max="6" width="11.140625" style="7" customWidth="1"/>
    <col min="7" max="7" width="10.5703125" style="7" customWidth="1"/>
    <col min="8" max="9" width="5.5703125" style="7" customWidth="1"/>
    <col min="10" max="10" width="10.5703125" style="7" customWidth="1"/>
    <col min="11" max="11" width="7.5703125" style="7" customWidth="1"/>
    <col min="12" max="12" width="10.5703125" style="7" customWidth="1"/>
    <col min="13" max="16384" width="11.42578125" style="7"/>
  </cols>
  <sheetData>
    <row r="1" spans="1:12" s="11" customFormat="1" ht="26.1" customHeight="1" x14ac:dyDescent="0.4">
      <c r="A1" s="84" t="s">
        <v>43</v>
      </c>
      <c r="B1" s="85"/>
      <c r="D1" s="155" t="s">
        <v>207</v>
      </c>
      <c r="E1" s="156"/>
      <c r="F1" s="156"/>
      <c r="G1" s="89" t="s">
        <v>291</v>
      </c>
    </row>
    <row r="2" spans="1:12" s="11" customFormat="1" ht="26.1" customHeight="1" x14ac:dyDescent="0.4">
      <c r="A2" s="84" t="s">
        <v>47</v>
      </c>
      <c r="B2" s="85"/>
      <c r="D2" s="157" t="s">
        <v>206</v>
      </c>
      <c r="E2" s="158"/>
      <c r="F2" s="158"/>
      <c r="G2" s="89" t="s">
        <v>291</v>
      </c>
    </row>
    <row r="3" spans="1:12" s="11" customFormat="1" ht="12.2" customHeight="1" x14ac:dyDescent="0.4">
      <c r="A3" s="84"/>
      <c r="B3" s="85"/>
      <c r="D3" s="159" t="s">
        <v>35</v>
      </c>
      <c r="E3" s="160"/>
      <c r="F3" s="160"/>
      <c r="G3" s="102">
        <v>1</v>
      </c>
      <c r="H3" s="101" t="s">
        <v>244</v>
      </c>
    </row>
    <row r="4" spans="1:12" ht="21.95" customHeight="1" x14ac:dyDescent="0.5">
      <c r="A4" s="5" t="s">
        <v>7</v>
      </c>
      <c r="B4" s="7" t="s">
        <v>3</v>
      </c>
      <c r="E4" s="25" t="s">
        <v>31</v>
      </c>
      <c r="F4" s="104" t="str">
        <f>IF(OR(ISBLANK(G1),G1="?"),"",IF(ISNUMBER(VALUE(G1)),"","Bitte nur Ziffern eingeben (numbers only)"))</f>
        <v/>
      </c>
      <c r="G4" s="24"/>
      <c r="H4" s="8"/>
    </row>
    <row r="5" spans="1:12" ht="21.95" customHeight="1" x14ac:dyDescent="0.5">
      <c r="A5" s="8" t="s">
        <v>44</v>
      </c>
      <c r="E5" s="103">
        <v>46236</v>
      </c>
      <c r="F5" s="104" t="str">
        <f>IF(OR(ISBLANK(G2),G2="?"),"",IF(ISNUMBER(VALUE(G2)),"","Bitte nur Ziffern eingeben (numbers only)"))</f>
        <v/>
      </c>
      <c r="G5" s="6"/>
      <c r="H5" s="8"/>
    </row>
    <row r="6" spans="1:12" ht="12.2" customHeight="1" x14ac:dyDescent="0.4"/>
    <row r="7" spans="1:12" s="47" customFormat="1" ht="36" customHeight="1" x14ac:dyDescent="0.4">
      <c r="A7" s="152" t="s">
        <v>108</v>
      </c>
      <c r="B7" s="152"/>
      <c r="C7" s="152"/>
      <c r="D7" s="152"/>
      <c r="E7" s="152"/>
      <c r="F7" s="152"/>
      <c r="G7" s="152"/>
      <c r="H7" s="152"/>
      <c r="I7" s="152"/>
      <c r="J7" s="152"/>
      <c r="K7" s="152"/>
      <c r="L7" s="152"/>
    </row>
    <row r="8" spans="1:12" s="47" customFormat="1" ht="70.349999999999994" customHeight="1" x14ac:dyDescent="0.4">
      <c r="A8" s="152" t="s">
        <v>209</v>
      </c>
      <c r="B8" s="152"/>
      <c r="C8" s="152"/>
      <c r="D8" s="152"/>
      <c r="E8" s="152"/>
      <c r="F8" s="152"/>
      <c r="G8" s="152"/>
      <c r="H8" s="153"/>
      <c r="I8" s="153"/>
      <c r="J8" s="153"/>
      <c r="K8" s="153"/>
      <c r="L8" s="153"/>
    </row>
    <row r="9" spans="1:12" s="47" customFormat="1" ht="36" customHeight="1" x14ac:dyDescent="0.4">
      <c r="A9" s="152" t="s">
        <v>129</v>
      </c>
      <c r="B9" s="152"/>
      <c r="C9" s="152"/>
      <c r="D9" s="152"/>
      <c r="E9" s="152"/>
      <c r="F9" s="152"/>
      <c r="G9" s="152"/>
      <c r="H9" s="153"/>
      <c r="I9" s="153"/>
      <c r="J9" s="153"/>
      <c r="K9" s="153"/>
      <c r="L9" s="153"/>
    </row>
    <row r="10" spans="1:12" s="47" customFormat="1" ht="36" customHeight="1" x14ac:dyDescent="0.4">
      <c r="A10" s="152" t="s">
        <v>130</v>
      </c>
      <c r="B10" s="152"/>
      <c r="C10" s="152"/>
      <c r="D10" s="152"/>
      <c r="E10" s="152"/>
      <c r="F10" s="152"/>
      <c r="G10" s="152"/>
      <c r="H10" s="153"/>
      <c r="I10" s="153"/>
      <c r="J10" s="153"/>
      <c r="K10" s="153"/>
      <c r="L10" s="153"/>
    </row>
    <row r="11" spans="1:12" s="47" customFormat="1" ht="36" customHeight="1" x14ac:dyDescent="0.4">
      <c r="A11" s="152" t="s">
        <v>45</v>
      </c>
      <c r="B11" s="152"/>
      <c r="C11" s="152"/>
      <c r="D11" s="152"/>
      <c r="E11" s="152"/>
      <c r="F11" s="152"/>
      <c r="G11" s="152"/>
      <c r="H11" s="153"/>
      <c r="I11" s="153"/>
      <c r="J11" s="153"/>
      <c r="K11" s="153"/>
      <c r="L11" s="153"/>
    </row>
    <row r="12" spans="1:12" s="47" customFormat="1" ht="36" customHeight="1" x14ac:dyDescent="0.4">
      <c r="A12" s="152" t="s">
        <v>115</v>
      </c>
      <c r="B12" s="152"/>
      <c r="C12" s="152"/>
      <c r="D12" s="152"/>
      <c r="E12" s="152"/>
      <c r="F12" s="152"/>
      <c r="G12" s="152"/>
      <c r="H12" s="153"/>
      <c r="I12" s="153"/>
      <c r="J12" s="153"/>
      <c r="K12" s="153"/>
      <c r="L12" s="153"/>
    </row>
    <row r="13" spans="1:12" s="47" customFormat="1" ht="36" customHeight="1" x14ac:dyDescent="0.4">
      <c r="A13" s="152" t="s">
        <v>116</v>
      </c>
      <c r="B13" s="152"/>
      <c r="C13" s="152"/>
      <c r="D13" s="152"/>
      <c r="E13" s="152"/>
      <c r="F13" s="152"/>
      <c r="G13" s="152"/>
      <c r="H13" s="153"/>
      <c r="I13" s="153"/>
      <c r="J13" s="153"/>
      <c r="K13" s="153"/>
      <c r="L13" s="153"/>
    </row>
    <row r="14" spans="1:12" s="47" customFormat="1" ht="36" customHeight="1" x14ac:dyDescent="0.4">
      <c r="A14" s="152" t="s">
        <v>128</v>
      </c>
      <c r="B14" s="152"/>
      <c r="C14" s="152"/>
      <c r="D14" s="152"/>
      <c r="E14" s="152"/>
      <c r="F14" s="152"/>
      <c r="G14" s="152"/>
      <c r="H14" s="153"/>
      <c r="I14" s="153"/>
      <c r="J14" s="153"/>
      <c r="K14" s="153"/>
      <c r="L14" s="153"/>
    </row>
    <row r="15" spans="1:12" s="47" customFormat="1" ht="20.100000000000001" customHeight="1" x14ac:dyDescent="0.4">
      <c r="A15" s="154"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54"/>
      <c r="C15" s="154"/>
      <c r="D15" s="154"/>
      <c r="E15" s="154"/>
      <c r="F15" s="154"/>
      <c r="G15" s="154"/>
      <c r="H15" s="153"/>
      <c r="I15" s="153"/>
      <c r="J15" s="153"/>
      <c r="K15" s="153"/>
      <c r="L15" s="153"/>
    </row>
    <row r="16" spans="1:12" s="47" customFormat="1" ht="20.100000000000001" customHeight="1" x14ac:dyDescent="0.4">
      <c r="A16" s="154" t="str">
        <f>IF(OR(OR(G1="?",ISBLANK(G1)),OR(G2="?",ISBLANK(G2))),"Nur wenn diese beiden Felder korrekt ausgefüllt sind, kann der Absender dieser Tabelle identifiziert werden.","")</f>
        <v>Nur wenn diese beiden Felder korrekt ausgefüllt sind, kann der Absender dieser Tabelle identifiziert werden.</v>
      </c>
      <c r="B16" s="154"/>
      <c r="C16" s="154"/>
      <c r="D16" s="154"/>
      <c r="E16" s="154"/>
      <c r="F16" s="154"/>
      <c r="G16" s="154"/>
      <c r="H16" s="153"/>
      <c r="I16" s="153"/>
      <c r="J16" s="153"/>
      <c r="K16" s="153"/>
      <c r="L16" s="153"/>
    </row>
    <row r="17" spans="1:12" s="11" customFormat="1" ht="26.1" customHeight="1" x14ac:dyDescent="0.5">
      <c r="A17" s="10" t="s">
        <v>32</v>
      </c>
      <c r="B17" s="5"/>
      <c r="C17" s="8"/>
      <c r="D17" s="5"/>
      <c r="E17" s="5"/>
      <c r="F17" s="5"/>
      <c r="H17" s="5"/>
      <c r="J17" s="86"/>
      <c r="K17" s="58"/>
    </row>
    <row r="18" spans="1:12" s="11" customFormat="1" ht="35.1" hidden="1" customHeight="1" x14ac:dyDescent="0.4">
      <c r="A18" s="45"/>
      <c r="B18" s="45"/>
      <c r="C18" s="45"/>
      <c r="D18" s="45"/>
      <c r="E18" s="45"/>
      <c r="F18" s="45"/>
      <c r="G18" s="45"/>
    </row>
    <row r="19" spans="1:12" s="11" customFormat="1" ht="35.1" hidden="1" customHeight="1" x14ac:dyDescent="0.4">
      <c r="A19" s="45"/>
      <c r="B19" s="45"/>
      <c r="C19" s="45"/>
      <c r="D19" s="45"/>
      <c r="E19" s="45"/>
      <c r="F19" s="45"/>
      <c r="G19" s="45"/>
    </row>
    <row r="20" spans="1:12" ht="9.9499999999999993" customHeight="1" x14ac:dyDescent="0.4">
      <c r="F20" s="87">
        <f>MAX(Elemente!$A$55:$A$74)</f>
        <v>20</v>
      </c>
      <c r="G20" s="87">
        <f>MAX(Elemente!$A$14:$A$21)</f>
        <v>8</v>
      </c>
      <c r="H20" s="87">
        <f>MAX(Elemente!$A$25:$A$30)</f>
        <v>6</v>
      </c>
      <c r="I20" s="87">
        <f>MAX(Elemente!$A$25:$A$30)</f>
        <v>6</v>
      </c>
      <c r="J20" s="87">
        <f>MAX(Elemente!$A$34:$A$37)</f>
        <v>4</v>
      </c>
      <c r="K20" s="87">
        <f>MAX(Elemente!$A$41:$A$51)</f>
        <v>11</v>
      </c>
      <c r="L20" s="87">
        <f>MAX(Elemente!$A$3:$A$10)</f>
        <v>7</v>
      </c>
    </row>
    <row r="21" spans="1:12" s="23" customFormat="1" ht="40.35" customHeight="1" x14ac:dyDescent="0.45">
      <c r="A21" s="55" t="s">
        <v>0</v>
      </c>
      <c r="B21" s="55" t="s">
        <v>1</v>
      </c>
      <c r="C21" s="56" t="s">
        <v>33</v>
      </c>
      <c r="D21" s="56" t="s">
        <v>5</v>
      </c>
      <c r="E21" s="56" t="s">
        <v>6</v>
      </c>
      <c r="F21" s="57" t="s">
        <v>157</v>
      </c>
      <c r="G21" s="57" t="s">
        <v>153</v>
      </c>
      <c r="H21" s="140" t="s">
        <v>154</v>
      </c>
      <c r="I21" s="140"/>
      <c r="J21" s="57" t="s">
        <v>158</v>
      </c>
      <c r="K21" s="57" t="s">
        <v>155</v>
      </c>
      <c r="L21" s="57" t="s">
        <v>156</v>
      </c>
    </row>
    <row r="22" spans="1:12" s="23" customFormat="1" ht="30.2" customHeight="1" x14ac:dyDescent="0.45">
      <c r="A22" s="39" t="s">
        <v>312</v>
      </c>
      <c r="B22" s="39" t="s">
        <v>137</v>
      </c>
      <c r="C22" s="40">
        <v>4</v>
      </c>
      <c r="D22" s="90"/>
      <c r="E22" s="91"/>
      <c r="F22" s="40">
        <f>Wasser!$B$1</f>
        <v>20</v>
      </c>
      <c r="G22" s="80"/>
      <c r="H22" s="80">
        <f>Wasser!$C$1</f>
        <v>19</v>
      </c>
      <c r="I22" s="81"/>
      <c r="J22" s="82"/>
      <c r="K22" s="82"/>
      <c r="L22" s="82"/>
    </row>
    <row r="23" spans="1:12" s="23" customFormat="1" ht="35" customHeight="1" x14ac:dyDescent="0.45">
      <c r="A23" s="39" t="s">
        <v>311</v>
      </c>
      <c r="B23" s="39" t="s">
        <v>137</v>
      </c>
      <c r="C23" s="40">
        <v>4</v>
      </c>
      <c r="D23" s="91"/>
      <c r="E23" s="91"/>
      <c r="F23" s="40">
        <f>Rohprotein!$B$1</f>
        <v>20</v>
      </c>
      <c r="G23" s="80"/>
      <c r="H23" s="80">
        <f>Rohprotein!$C$1</f>
        <v>19</v>
      </c>
      <c r="I23" s="81"/>
      <c r="J23" s="82"/>
      <c r="K23" s="82"/>
      <c r="L23" s="82"/>
    </row>
    <row r="24" spans="1:12" s="23" customFormat="1" ht="30.2" customHeight="1" x14ac:dyDescent="0.45">
      <c r="A24" s="39" t="s">
        <v>313</v>
      </c>
      <c r="B24" s="39" t="s">
        <v>137</v>
      </c>
      <c r="C24" s="40">
        <v>3</v>
      </c>
      <c r="D24" s="91"/>
      <c r="E24" s="91"/>
      <c r="F24" s="40">
        <f>Fett!$B$1</f>
        <v>25</v>
      </c>
      <c r="G24" s="80"/>
      <c r="H24" s="80">
        <f>Fett!$C$1</f>
        <v>24</v>
      </c>
      <c r="I24" s="81"/>
      <c r="J24" s="82"/>
      <c r="K24" s="82"/>
      <c r="L24" s="82"/>
    </row>
    <row r="25" spans="1:12" s="23" customFormat="1" ht="30.2" customHeight="1" x14ac:dyDescent="0.45">
      <c r="A25" s="39" t="s">
        <v>234</v>
      </c>
      <c r="B25" s="39" t="s">
        <v>285</v>
      </c>
      <c r="C25" s="40">
        <v>3</v>
      </c>
      <c r="D25" s="91"/>
      <c r="E25" s="91"/>
      <c r="F25" s="40">
        <f>Fett_gesaettigt!D1</f>
        <v>14</v>
      </c>
      <c r="G25" s="80"/>
      <c r="H25" s="80">
        <f>Fett_gesaettigt!$C$1</f>
        <v>13</v>
      </c>
      <c r="I25" s="81"/>
      <c r="J25" s="82"/>
      <c r="K25" s="82"/>
      <c r="L25" s="82"/>
    </row>
    <row r="26" spans="1:12" s="23" customFormat="1" ht="30" customHeight="1" x14ac:dyDescent="0.45">
      <c r="A26" s="39" t="s">
        <v>314</v>
      </c>
      <c r="B26" s="39" t="s">
        <v>137</v>
      </c>
      <c r="C26" s="40">
        <v>3</v>
      </c>
      <c r="D26" s="91"/>
      <c r="E26" s="91"/>
      <c r="F26" s="40">
        <f>Asche!B1</f>
        <v>17</v>
      </c>
      <c r="G26" s="80">
        <f>Asche!B23</f>
        <v>11</v>
      </c>
      <c r="H26" s="80">
        <f>Asche!$C$1</f>
        <v>16</v>
      </c>
      <c r="I26" s="81">
        <f>Asche!C23</f>
        <v>10</v>
      </c>
      <c r="J26" s="82"/>
      <c r="K26" s="82"/>
      <c r="L26" s="82"/>
    </row>
    <row r="27" spans="1:12" s="23" customFormat="1" ht="35" customHeight="1" x14ac:dyDescent="0.45">
      <c r="A27" s="39" t="s">
        <v>310</v>
      </c>
      <c r="B27" s="39" t="s">
        <v>137</v>
      </c>
      <c r="C27" s="40">
        <v>3</v>
      </c>
      <c r="D27" s="91"/>
      <c r="E27" s="91"/>
      <c r="F27" s="40">
        <f>Kochsalz!B1</f>
        <v>18</v>
      </c>
      <c r="G27" s="80"/>
      <c r="H27" s="80">
        <f>Kochsalz!$C$1</f>
        <v>17</v>
      </c>
      <c r="I27" s="81"/>
      <c r="J27" s="82"/>
      <c r="K27" s="82"/>
      <c r="L27" s="82"/>
    </row>
    <row r="28" spans="1:12" s="23" customFormat="1" ht="30" customHeight="1" x14ac:dyDescent="0.45">
      <c r="A28" s="39" t="s">
        <v>375</v>
      </c>
      <c r="B28" s="39" t="s">
        <v>137</v>
      </c>
      <c r="C28" s="40">
        <v>4</v>
      </c>
      <c r="D28" s="91"/>
      <c r="E28" s="91"/>
      <c r="F28" s="40">
        <f>Stärke!B1</f>
        <v>27</v>
      </c>
      <c r="G28" s="80">
        <f>Stärke!B33</f>
        <v>13</v>
      </c>
      <c r="H28" s="80">
        <f>Stärke!C1</f>
        <v>26</v>
      </c>
      <c r="I28" s="81"/>
      <c r="J28" s="82"/>
      <c r="K28" s="82"/>
      <c r="L28" s="82"/>
    </row>
    <row r="29" spans="1:12" s="23" customFormat="1" ht="40.35" customHeight="1" x14ac:dyDescent="0.45">
      <c r="A29" s="39" t="s">
        <v>372</v>
      </c>
      <c r="B29" s="39" t="s">
        <v>315</v>
      </c>
      <c r="C29" s="40">
        <v>3</v>
      </c>
      <c r="D29" s="91"/>
      <c r="E29" s="91"/>
      <c r="F29" s="40">
        <f>Cholesterin!$B$1</f>
        <v>21</v>
      </c>
      <c r="G29" s="80"/>
      <c r="H29" s="80">
        <f>Cholesterin!C1</f>
        <v>20</v>
      </c>
      <c r="I29" s="81"/>
      <c r="J29" s="82"/>
      <c r="K29" s="82"/>
      <c r="L29" s="82"/>
    </row>
    <row r="30" spans="1:12" s="23" customFormat="1" ht="30.2" customHeight="1" x14ac:dyDescent="0.45">
      <c r="A30" s="39" t="s">
        <v>49</v>
      </c>
      <c r="B30" s="39" t="s">
        <v>50</v>
      </c>
      <c r="C30" s="40">
        <v>2</v>
      </c>
      <c r="D30" s="91"/>
      <c r="E30" s="91"/>
      <c r="F30" s="40">
        <f>Eigehalt!B1</f>
        <v>3</v>
      </c>
      <c r="G30" s="80">
        <f>Eigehalt!B11</f>
        <v>5</v>
      </c>
      <c r="H30" s="80">
        <f>Eigehalt!C1</f>
        <v>2</v>
      </c>
      <c r="I30" s="81">
        <f>Eigehalt!C11</f>
        <v>4</v>
      </c>
      <c r="J30" s="82"/>
      <c r="K30" s="82"/>
      <c r="L30" s="82"/>
    </row>
    <row r="31" spans="1:12" s="23" customFormat="1" ht="30.2" customHeight="1" x14ac:dyDescent="0.45">
      <c r="A31" s="39" t="s">
        <v>332</v>
      </c>
      <c r="B31" s="39" t="s">
        <v>137</v>
      </c>
      <c r="C31" s="40">
        <v>3</v>
      </c>
      <c r="D31" s="91"/>
      <c r="E31" s="91"/>
      <c r="F31" s="40">
        <f>Ballaststoffe!$B$1</f>
        <v>8</v>
      </c>
      <c r="G31" s="81"/>
      <c r="H31" s="81">
        <f>Ballaststoffe!C1</f>
        <v>7</v>
      </c>
      <c r="I31" s="83"/>
      <c r="J31" s="82"/>
      <c r="K31" s="82"/>
      <c r="L31" s="82"/>
    </row>
    <row r="32" spans="1:12" ht="30.2" customHeight="1" x14ac:dyDescent="0.4">
      <c r="A32" s="39" t="s">
        <v>324</v>
      </c>
      <c r="B32" s="39" t="s">
        <v>137</v>
      </c>
      <c r="C32" s="40">
        <v>3</v>
      </c>
      <c r="D32" s="91"/>
      <c r="E32" s="91"/>
      <c r="F32" s="40">
        <f>Elemente!B54</f>
        <v>20</v>
      </c>
      <c r="G32" s="40">
        <f>Elemente!B13</f>
        <v>8</v>
      </c>
      <c r="H32" s="40">
        <f>Elemente!B24</f>
        <v>6</v>
      </c>
      <c r="I32" s="40">
        <f>Elemente!C24</f>
        <v>6</v>
      </c>
      <c r="J32" s="40">
        <f>Elemente!B33</f>
        <v>4</v>
      </c>
      <c r="K32" s="40">
        <f>Elemente!B40</f>
        <v>11</v>
      </c>
      <c r="L32" s="40">
        <f>Elemente!B2</f>
        <v>8</v>
      </c>
    </row>
    <row r="33" spans="1:12" ht="30.2" customHeight="1" x14ac:dyDescent="0.4">
      <c r="A33" s="39"/>
      <c r="B33" s="144" t="s">
        <v>316</v>
      </c>
      <c r="C33" s="144"/>
      <c r="D33" s="144"/>
      <c r="E33" s="144"/>
      <c r="F33" s="40"/>
      <c r="G33" s="40"/>
      <c r="H33" s="40"/>
      <c r="I33" s="40"/>
      <c r="J33" s="40"/>
      <c r="K33" s="40"/>
      <c r="L33" s="40"/>
    </row>
    <row r="34" spans="1:12" s="11" customFormat="1" ht="28.25" customHeight="1" x14ac:dyDescent="0.4">
      <c r="A34" s="79" t="s">
        <v>51</v>
      </c>
    </row>
    <row r="35" spans="1:12" ht="9.9499999999999993" hidden="1" customHeight="1" x14ac:dyDescent="0.45">
      <c r="A35" s="9"/>
    </row>
    <row r="36" spans="1:12" ht="18" customHeight="1" x14ac:dyDescent="0.4">
      <c r="A36" s="65" t="s">
        <v>318</v>
      </c>
      <c r="B36" s="147" t="b">
        <f>ISBLANK(VLOOKUP(F22,Wasser!A3:C28,3))</f>
        <v>1</v>
      </c>
      <c r="C36" s="148"/>
      <c r="D36" s="148"/>
      <c r="E36" s="148"/>
      <c r="F36" s="148"/>
      <c r="G36" s="148"/>
      <c r="H36" s="148"/>
      <c r="I36" s="148"/>
      <c r="J36" s="148"/>
      <c r="K36" s="148"/>
      <c r="L36" s="148"/>
    </row>
    <row r="37" spans="1:12" ht="30.2" customHeight="1" x14ac:dyDescent="0.4">
      <c r="A37" s="42" t="str">
        <f>IF(F22=H22,"bitte eingeben:",IF(B36,"","Art der Modifikation:"))</f>
        <v/>
      </c>
      <c r="B37" s="149"/>
      <c r="C37" s="149"/>
      <c r="D37" s="149"/>
      <c r="E37" s="149"/>
      <c r="F37" s="149"/>
      <c r="G37" s="149"/>
      <c r="H37" s="149"/>
      <c r="I37" s="149"/>
      <c r="J37" s="149"/>
      <c r="K37" s="149"/>
      <c r="L37" s="149"/>
    </row>
    <row r="38" spans="1:12" ht="18" customHeight="1" x14ac:dyDescent="0.4">
      <c r="A38" s="66" t="s">
        <v>317</v>
      </c>
      <c r="B38" s="142" t="b">
        <f>ISBLANK(VLOOKUP(F23,Rohprotein!A3:C28,3))</f>
        <v>1</v>
      </c>
      <c r="C38" s="142"/>
      <c r="D38" s="142"/>
      <c r="E38" s="142"/>
      <c r="F38" s="142"/>
      <c r="G38" s="142"/>
      <c r="H38" s="142"/>
      <c r="I38" s="142"/>
      <c r="J38" s="142"/>
      <c r="K38" s="142"/>
      <c r="L38" s="142"/>
    </row>
    <row r="39" spans="1:12" ht="30.2" customHeight="1" x14ac:dyDescent="0.4">
      <c r="A39" s="42" t="str">
        <f>IF(F23=H23,"bitte eingeben:",IF(B38,"","Art der Modifikation:"))</f>
        <v/>
      </c>
      <c r="B39" s="139"/>
      <c r="C39" s="139"/>
      <c r="D39" s="139"/>
      <c r="E39" s="139"/>
      <c r="F39" s="139"/>
      <c r="G39" s="139"/>
      <c r="H39" s="139"/>
      <c r="I39" s="139"/>
      <c r="J39" s="139"/>
      <c r="K39" s="139"/>
      <c r="L39" s="139"/>
    </row>
    <row r="40" spans="1:12" ht="18" customHeight="1" x14ac:dyDescent="0.4">
      <c r="A40" s="65" t="s">
        <v>319</v>
      </c>
      <c r="B40" s="142" t="b">
        <f>ISBLANK(VLOOKUP(F24,Fett!A3:C33,3))</f>
        <v>1</v>
      </c>
      <c r="C40" s="142"/>
      <c r="D40" s="142"/>
      <c r="E40" s="142"/>
      <c r="F40" s="142"/>
      <c r="G40" s="142"/>
      <c r="H40" s="142"/>
      <c r="I40" s="142"/>
      <c r="J40" s="142"/>
      <c r="K40" s="142"/>
      <c r="L40" s="142"/>
    </row>
    <row r="41" spans="1:12" ht="28.05" customHeight="1" x14ac:dyDescent="0.4">
      <c r="A41" s="42" t="str">
        <f>IF(F24=H24,"bitte eingeben:",IF(B40,"","Art der Modifikation:"))</f>
        <v/>
      </c>
      <c r="B41" s="139"/>
      <c r="C41" s="139"/>
      <c r="D41" s="139"/>
      <c r="E41" s="139"/>
      <c r="F41" s="139"/>
      <c r="G41" s="139"/>
      <c r="H41" s="139"/>
      <c r="I41" s="139"/>
      <c r="J41" s="139"/>
      <c r="K41" s="139"/>
      <c r="L41" s="139"/>
    </row>
    <row r="42" spans="1:12" ht="18" customHeight="1" x14ac:dyDescent="0.4">
      <c r="A42" s="65" t="s">
        <v>234</v>
      </c>
      <c r="B42" s="141" t="b">
        <f>ISBLANK(VLOOKUP(F25,Fett_gesaettigt!A3:C16,3))</f>
        <v>1</v>
      </c>
      <c r="C42" s="141"/>
      <c r="D42" s="141"/>
      <c r="E42" s="141"/>
      <c r="F42" s="141"/>
      <c r="G42" s="141"/>
      <c r="H42" s="141"/>
      <c r="I42" s="141"/>
      <c r="J42" s="141"/>
      <c r="K42" s="141"/>
      <c r="L42" s="141"/>
    </row>
    <row r="43" spans="1:12" ht="28.05" customHeight="1" x14ac:dyDescent="0.4">
      <c r="A43" s="42" t="str">
        <f>IF(F25=H25,"bitte eingeben:",IF(B42,"","Art der Modifikation:"))</f>
        <v/>
      </c>
      <c r="B43" s="139"/>
      <c r="C43" s="139"/>
      <c r="D43" s="139"/>
      <c r="E43" s="139"/>
      <c r="F43" s="139"/>
      <c r="G43" s="139"/>
      <c r="H43" s="139"/>
      <c r="I43" s="139"/>
      <c r="J43" s="139"/>
      <c r="K43" s="139"/>
      <c r="L43" s="139"/>
    </row>
    <row r="44" spans="1:12" ht="18" customHeight="1" x14ac:dyDescent="0.4">
      <c r="A44" s="66" t="s">
        <v>320</v>
      </c>
      <c r="B44" s="142" t="b">
        <f>ISBLANK(VLOOKUP(F26,Asche!A3:C19,3))</f>
        <v>1</v>
      </c>
      <c r="C44" s="142"/>
      <c r="D44" s="142"/>
      <c r="E44" s="142"/>
      <c r="F44" s="142"/>
      <c r="G44" s="142"/>
      <c r="H44" s="142"/>
      <c r="I44" s="142"/>
      <c r="J44" s="142"/>
      <c r="K44" s="142"/>
      <c r="L44" s="142"/>
    </row>
    <row r="45" spans="1:12" ht="18" customHeight="1" x14ac:dyDescent="0.4">
      <c r="A45" s="88" t="s">
        <v>109</v>
      </c>
      <c r="B45" s="143"/>
      <c r="C45" s="143"/>
      <c r="D45" s="143"/>
      <c r="E45" s="143"/>
      <c r="F45" s="143"/>
      <c r="G45" s="143"/>
      <c r="H45" s="143"/>
      <c r="I45" s="143"/>
      <c r="J45" s="143"/>
      <c r="K45" s="143"/>
      <c r="L45" s="143"/>
    </row>
    <row r="46" spans="1:12" ht="28.05" customHeight="1" x14ac:dyDescent="0.4">
      <c r="A46" s="42" t="str">
        <f>IF(F26=H26,"bitte eingeben:",IF(B44,"","Art der Modifikation:"))</f>
        <v/>
      </c>
      <c r="B46" s="139"/>
      <c r="C46" s="139"/>
      <c r="D46" s="139"/>
      <c r="E46" s="139"/>
      <c r="F46" s="139"/>
      <c r="G46" s="139"/>
      <c r="H46" s="139"/>
      <c r="I46" s="139"/>
      <c r="J46" s="139"/>
      <c r="K46" s="139"/>
      <c r="L46" s="139"/>
    </row>
    <row r="47" spans="1:12" ht="18" customHeight="1" x14ac:dyDescent="0.4">
      <c r="A47" s="65" t="s">
        <v>321</v>
      </c>
      <c r="B47" s="142" t="b">
        <f>ISBLANK(VLOOKUP(F27,Kochsalz!A3:C23,3))</f>
        <v>1</v>
      </c>
      <c r="C47" s="142"/>
      <c r="D47" s="142"/>
      <c r="E47" s="142"/>
      <c r="F47" s="142"/>
      <c r="G47" s="142"/>
      <c r="H47" s="142"/>
      <c r="I47" s="142"/>
      <c r="J47" s="142"/>
      <c r="K47" s="142"/>
      <c r="L47" s="142"/>
    </row>
    <row r="48" spans="1:12" ht="28.05" customHeight="1" x14ac:dyDescent="0.4">
      <c r="A48" s="42" t="str">
        <f>IF(F27=H27,"bitte eingeben:",IF(B47,"","Art der Modifikation:"))</f>
        <v/>
      </c>
      <c r="B48" s="139"/>
      <c r="C48" s="139"/>
      <c r="D48" s="139"/>
      <c r="E48" s="139"/>
      <c r="F48" s="139"/>
      <c r="G48" s="139"/>
      <c r="H48" s="139"/>
      <c r="I48" s="139"/>
      <c r="J48" s="139"/>
      <c r="K48" s="139"/>
      <c r="L48" s="139"/>
    </row>
    <row r="49" spans="1:12" ht="18" customHeight="1" x14ac:dyDescent="0.4">
      <c r="A49" s="65" t="s">
        <v>374</v>
      </c>
      <c r="B49" s="142" t="b">
        <f>ISBLANK(VLOOKUP(F28,Stärke!A3:C29,3))</f>
        <v>1</v>
      </c>
      <c r="C49" s="142"/>
      <c r="D49" s="142"/>
      <c r="E49" s="142"/>
      <c r="F49" s="142"/>
      <c r="G49" s="142"/>
      <c r="H49" s="142"/>
      <c r="I49" s="142"/>
      <c r="J49" s="142"/>
      <c r="K49" s="142"/>
      <c r="L49" s="142"/>
    </row>
    <row r="50" spans="1:12" ht="18" customHeight="1" x14ac:dyDescent="0.4">
      <c r="A50" s="41" t="s">
        <v>401</v>
      </c>
      <c r="B50" s="142"/>
      <c r="C50" s="142"/>
      <c r="D50" s="142"/>
      <c r="E50" s="142"/>
      <c r="F50" s="142"/>
      <c r="G50" s="142"/>
      <c r="H50" s="142"/>
      <c r="I50" s="142"/>
      <c r="J50" s="142"/>
      <c r="K50" s="142"/>
      <c r="L50" s="142"/>
    </row>
    <row r="51" spans="1:12" ht="30.2" customHeight="1" x14ac:dyDescent="0.4">
      <c r="A51" s="41" t="s">
        <v>412</v>
      </c>
      <c r="B51" s="150"/>
      <c r="C51" s="150"/>
      <c r="D51" s="150"/>
      <c r="E51" s="150"/>
      <c r="F51" s="150"/>
      <c r="G51" s="150"/>
      <c r="H51" s="150"/>
      <c r="I51" s="150"/>
      <c r="J51" s="150"/>
      <c r="K51" s="150"/>
      <c r="L51" s="150"/>
    </row>
    <row r="52" spans="1:12" ht="28.05" customHeight="1" x14ac:dyDescent="0.4">
      <c r="A52" s="42" t="str">
        <f>IF(F28=H28,"bitte eingeben:",IF(B49,"","Art der Modifikation:"))</f>
        <v/>
      </c>
      <c r="B52" s="150"/>
      <c r="C52" s="150"/>
      <c r="D52" s="150"/>
      <c r="E52" s="150"/>
      <c r="F52" s="150"/>
      <c r="G52" s="150"/>
      <c r="H52" s="150"/>
      <c r="I52" s="150"/>
      <c r="J52" s="150"/>
      <c r="K52" s="150"/>
      <c r="L52" s="150"/>
    </row>
    <row r="53" spans="1:12" ht="18" customHeight="1" x14ac:dyDescent="0.4">
      <c r="A53" s="65" t="s">
        <v>363</v>
      </c>
      <c r="B53" s="142" t="b">
        <f>ISBLANK(VLOOKUP(F29,Cholesterin!A3:C28,3))</f>
        <v>1</v>
      </c>
      <c r="C53" s="142"/>
      <c r="D53" s="142"/>
      <c r="E53" s="142"/>
      <c r="F53" s="142"/>
      <c r="G53" s="142"/>
      <c r="H53" s="142"/>
      <c r="I53" s="142"/>
      <c r="J53" s="142"/>
      <c r="K53" s="142"/>
      <c r="L53" s="142"/>
    </row>
    <row r="54" spans="1:12" ht="28.05" customHeight="1" x14ac:dyDescent="0.4">
      <c r="A54" s="42" t="str">
        <f>IF(F29=H28,"bitte eingeben:",IF(B53,"","Art der Modifikation:"))</f>
        <v/>
      </c>
      <c r="B54" s="146"/>
      <c r="C54" s="146"/>
      <c r="D54" s="146"/>
      <c r="E54" s="146"/>
      <c r="F54" s="146"/>
      <c r="G54" s="146"/>
      <c r="H54" s="146"/>
      <c r="I54" s="146"/>
      <c r="J54" s="146"/>
      <c r="K54" s="146"/>
      <c r="L54" s="146"/>
    </row>
    <row r="55" spans="1:12" ht="18" customHeight="1" x14ac:dyDescent="0.4">
      <c r="A55" s="65" t="s">
        <v>322</v>
      </c>
      <c r="B55" s="142" t="b">
        <f>ISBLANK(VLOOKUP(F30,Eigehalt!A12:C16,3))</f>
        <v>1</v>
      </c>
      <c r="C55" s="142"/>
      <c r="D55" s="142"/>
      <c r="E55" s="142"/>
      <c r="F55" s="142"/>
      <c r="G55" s="142"/>
      <c r="H55" s="142"/>
      <c r="I55" s="142"/>
      <c r="J55" s="142"/>
      <c r="K55" s="142"/>
      <c r="L55" s="142"/>
    </row>
    <row r="56" spans="1:12" ht="18" customHeight="1" x14ac:dyDescent="0.4">
      <c r="A56" s="41" t="s">
        <v>160</v>
      </c>
      <c r="B56" s="143" t="b">
        <f>ISBLANK(VLOOKUP(G30,Eigehalt!A12:C16,3))</f>
        <v>1</v>
      </c>
      <c r="C56" s="143"/>
      <c r="D56" s="143"/>
      <c r="E56" s="143"/>
      <c r="F56" s="143"/>
      <c r="G56" s="143"/>
      <c r="H56" s="143"/>
      <c r="I56" s="143"/>
      <c r="J56" s="143"/>
      <c r="K56" s="143"/>
      <c r="L56" s="143"/>
    </row>
    <row r="57" spans="1:12" ht="28.05" customHeight="1" x14ac:dyDescent="0.4">
      <c r="A57" s="43" t="str">
        <f>IF(G30=I30,"Berechnungsgrundlage bitte eingeben:",IF(B56,"","Art der Modifikation:"))</f>
        <v/>
      </c>
      <c r="B57" s="146"/>
      <c r="C57" s="146"/>
      <c r="D57" s="146"/>
      <c r="E57" s="146"/>
      <c r="F57" s="146"/>
      <c r="G57" s="146"/>
      <c r="H57" s="146"/>
      <c r="I57" s="146"/>
      <c r="J57" s="146"/>
      <c r="K57" s="146"/>
      <c r="L57" s="146"/>
    </row>
    <row r="58" spans="1:12" s="11" customFormat="1" ht="16.25" customHeight="1" x14ac:dyDescent="0.4">
      <c r="A58" s="48" t="s">
        <v>114</v>
      </c>
      <c r="B58" s="92"/>
      <c r="C58" s="58" t="s">
        <v>118</v>
      </c>
      <c r="D58" s="58"/>
      <c r="E58" s="58"/>
      <c r="F58" s="58"/>
      <c r="G58" s="58"/>
      <c r="H58" s="58"/>
      <c r="I58" s="58"/>
      <c r="J58" s="58"/>
      <c r="K58" s="58"/>
      <c r="L58" s="58"/>
    </row>
    <row r="59" spans="1:12" s="11" customFormat="1" ht="16.25" customHeight="1" x14ac:dyDescent="0.4">
      <c r="A59" s="48" t="s">
        <v>119</v>
      </c>
      <c r="B59" s="92">
        <v>195</v>
      </c>
      <c r="C59" s="59" t="s">
        <v>117</v>
      </c>
      <c r="D59" s="58"/>
      <c r="E59" s="58"/>
      <c r="F59" s="58"/>
      <c r="G59" s="58"/>
      <c r="H59" s="58"/>
      <c r="I59" s="58"/>
      <c r="J59" s="58"/>
      <c r="K59" s="58"/>
      <c r="L59" s="58"/>
    </row>
    <row r="60" spans="1:12" s="11" customFormat="1" ht="16.25" customHeight="1" x14ac:dyDescent="0.4">
      <c r="A60" s="48" t="s">
        <v>112</v>
      </c>
      <c r="B60" s="92">
        <v>50</v>
      </c>
      <c r="C60" s="59" t="s">
        <v>117</v>
      </c>
      <c r="D60" s="58"/>
      <c r="E60" s="58"/>
      <c r="F60" s="58"/>
      <c r="G60" s="58"/>
      <c r="H60" s="58"/>
      <c r="I60" s="58"/>
      <c r="J60" s="58"/>
      <c r="K60" s="58"/>
      <c r="L60" s="58"/>
    </row>
    <row r="61" spans="1:12" s="11" customFormat="1" ht="16.25" customHeight="1" x14ac:dyDescent="0.4">
      <c r="A61" s="48" t="s">
        <v>113</v>
      </c>
      <c r="B61" s="92">
        <v>24</v>
      </c>
      <c r="C61" s="59" t="s">
        <v>117</v>
      </c>
      <c r="D61" s="58"/>
      <c r="E61" s="58"/>
      <c r="F61" s="58"/>
      <c r="G61" s="58"/>
      <c r="H61" s="58"/>
      <c r="I61" s="58"/>
      <c r="J61" s="58"/>
      <c r="K61" s="58"/>
      <c r="L61" s="58"/>
    </row>
    <row r="62" spans="1:12" s="11" customFormat="1" ht="18" customHeight="1" x14ac:dyDescent="0.4">
      <c r="A62" s="67" t="s">
        <v>323</v>
      </c>
      <c r="B62" s="147" t="b">
        <f>ISBLANK(VLOOKUP(F31,Ballaststoffe!A3:C10,3))</f>
        <v>1</v>
      </c>
      <c r="C62" s="147"/>
      <c r="D62" s="147"/>
      <c r="E62" s="147"/>
      <c r="F62" s="147"/>
      <c r="G62" s="147"/>
      <c r="H62" s="147"/>
      <c r="I62" s="147"/>
      <c r="J62" s="147"/>
      <c r="K62" s="147"/>
      <c r="L62" s="147"/>
    </row>
    <row r="63" spans="1:12" s="11" customFormat="1" ht="18" customHeight="1" x14ac:dyDescent="0.4">
      <c r="A63" s="48" t="s">
        <v>159</v>
      </c>
      <c r="B63" s="151"/>
      <c r="C63" s="151"/>
      <c r="D63" s="151"/>
      <c r="E63" s="151"/>
      <c r="F63" s="151"/>
      <c r="G63" s="151"/>
      <c r="H63" s="151"/>
      <c r="I63" s="151"/>
      <c r="J63" s="151"/>
      <c r="K63" s="151"/>
      <c r="L63" s="151"/>
    </row>
    <row r="64" spans="1:12" s="11" customFormat="1" ht="28.05" customHeight="1" x14ac:dyDescent="0.4">
      <c r="A64" s="12" t="str">
        <f>IF(F31=H31,"bitte eingeben:",IF(B62,"","Art der Modifikation:"))</f>
        <v/>
      </c>
      <c r="B64" s="146"/>
      <c r="C64" s="146"/>
      <c r="D64" s="146"/>
      <c r="E64" s="146"/>
      <c r="F64" s="146"/>
      <c r="G64" s="146"/>
      <c r="H64" s="146"/>
      <c r="I64" s="146"/>
      <c r="J64" s="146"/>
      <c r="K64" s="146"/>
      <c r="L64" s="146"/>
    </row>
    <row r="65" spans="1:12" ht="17.649999999999999" x14ac:dyDescent="0.5">
      <c r="A65" s="78" t="s">
        <v>324</v>
      </c>
      <c r="B65" s="68"/>
      <c r="C65" s="69"/>
      <c r="D65" s="69"/>
      <c r="E65" s="70"/>
      <c r="F65" s="69"/>
      <c r="G65" s="69"/>
      <c r="H65" s="70"/>
      <c r="I65" s="68"/>
      <c r="J65" s="71"/>
      <c r="K65" s="72"/>
      <c r="L65" s="72"/>
    </row>
    <row r="66" spans="1:12" ht="18" customHeight="1" x14ac:dyDescent="0.4">
      <c r="A66" s="73" t="s">
        <v>325</v>
      </c>
      <c r="B66" s="68"/>
      <c r="C66" s="68"/>
      <c r="D66" s="68"/>
      <c r="E66" s="68"/>
      <c r="F66" s="68"/>
      <c r="G66" s="68"/>
      <c r="H66" s="68"/>
      <c r="I66" s="68"/>
      <c r="J66" s="71"/>
      <c r="K66" s="72"/>
      <c r="L66" s="72"/>
    </row>
    <row r="67" spans="1:12" x14ac:dyDescent="0.4">
      <c r="A67" s="74"/>
      <c r="B67" s="68"/>
      <c r="C67" s="68"/>
      <c r="D67" s="75"/>
      <c r="E67" s="68"/>
      <c r="F67" s="68"/>
      <c r="G67" s="68"/>
      <c r="H67" s="68"/>
      <c r="I67" s="68"/>
      <c r="J67" s="71"/>
      <c r="K67" s="72"/>
      <c r="L67" s="72"/>
    </row>
    <row r="68" spans="1:12" ht="18" customHeight="1" x14ac:dyDescent="0.4">
      <c r="A68" s="73" t="s">
        <v>326</v>
      </c>
      <c r="B68" s="68"/>
      <c r="C68" s="68"/>
      <c r="D68" s="68"/>
      <c r="E68" s="68"/>
      <c r="F68" s="68"/>
      <c r="G68" s="68"/>
      <c r="H68" s="68"/>
      <c r="I68" s="68"/>
      <c r="J68" s="71"/>
      <c r="K68" s="72"/>
      <c r="L68" s="72"/>
    </row>
    <row r="69" spans="1:12" ht="28.05" customHeight="1" x14ac:dyDescent="0.4">
      <c r="A69" s="76" t="str">
        <f>IF(Ergebnisse!G32=Ergebnisse!G20-1,"bitte eingeben:","")</f>
        <v/>
      </c>
      <c r="B69" s="145"/>
      <c r="C69" s="145"/>
      <c r="D69" s="145"/>
      <c r="E69" s="145"/>
      <c r="F69" s="145"/>
      <c r="G69" s="145"/>
      <c r="H69" s="145"/>
      <c r="I69" s="145"/>
      <c r="J69" s="145"/>
      <c r="K69" s="145"/>
      <c r="L69" s="145"/>
    </row>
    <row r="70" spans="1:12" ht="18" customHeight="1" x14ac:dyDescent="0.4">
      <c r="A70" s="73" t="s">
        <v>328</v>
      </c>
      <c r="B70" s="68"/>
      <c r="C70" s="68"/>
      <c r="D70" s="68"/>
      <c r="E70" s="68"/>
      <c r="F70" s="68"/>
      <c r="G70" s="68"/>
      <c r="H70" s="68"/>
      <c r="I70" s="68"/>
      <c r="J70" s="71"/>
      <c r="K70" s="72"/>
      <c r="L70" s="72"/>
    </row>
    <row r="71" spans="1:12" ht="18" customHeight="1" x14ac:dyDescent="0.4">
      <c r="A71" s="73" t="s">
        <v>327</v>
      </c>
      <c r="B71" s="68"/>
      <c r="C71" s="68"/>
      <c r="D71" s="68"/>
      <c r="E71" s="68"/>
      <c r="F71" s="68"/>
      <c r="G71" s="68"/>
      <c r="H71" s="68"/>
      <c r="I71" s="68"/>
      <c r="J71" s="71"/>
      <c r="K71" s="72"/>
      <c r="L71" s="72"/>
    </row>
    <row r="72" spans="1:12" ht="28.05" customHeight="1" x14ac:dyDescent="0.4">
      <c r="A72" s="76" t="str">
        <f>IF(OR(Ergebnisse!H32=Ergebnisse!H20-1,Ergebnisse!I32=Ergebnisse!I20-1),"bitte eingeben:","")</f>
        <v/>
      </c>
      <c r="B72" s="145"/>
      <c r="C72" s="145"/>
      <c r="D72" s="145"/>
      <c r="E72" s="145"/>
      <c r="F72" s="145"/>
      <c r="G72" s="145"/>
      <c r="H72" s="145"/>
      <c r="I72" s="145"/>
      <c r="J72" s="145"/>
      <c r="K72" s="145"/>
      <c r="L72" s="145"/>
    </row>
    <row r="73" spans="1:12" ht="18" customHeight="1" x14ac:dyDescent="0.4">
      <c r="A73" s="73" t="s">
        <v>329</v>
      </c>
      <c r="B73" s="77"/>
      <c r="C73" s="77"/>
      <c r="D73" s="77"/>
      <c r="E73" s="77"/>
      <c r="F73" s="77"/>
      <c r="G73" s="77"/>
      <c r="H73" s="77"/>
      <c r="I73" s="77"/>
      <c r="J73" s="71"/>
      <c r="K73" s="72"/>
      <c r="L73" s="72"/>
    </row>
    <row r="74" spans="1:12" ht="28.05" customHeight="1" x14ac:dyDescent="0.4">
      <c r="A74" s="76" t="str">
        <f>IF(Ergebnisse!J32=Ergebnisse!J20-1,"bitte eingeben:","")</f>
        <v/>
      </c>
      <c r="B74" s="161"/>
      <c r="C74" s="161"/>
      <c r="D74" s="161"/>
      <c r="E74" s="161"/>
      <c r="F74" s="161"/>
      <c r="G74" s="161"/>
      <c r="H74" s="161"/>
      <c r="I74" s="161"/>
      <c r="J74" s="161"/>
      <c r="K74" s="161"/>
      <c r="L74" s="161"/>
    </row>
    <row r="75" spans="1:12" ht="18" customHeight="1" x14ac:dyDescent="0.4">
      <c r="A75" s="73" t="s">
        <v>330</v>
      </c>
      <c r="B75" s="77"/>
      <c r="C75" s="77"/>
      <c r="D75" s="77"/>
      <c r="E75" s="77"/>
      <c r="F75" s="77"/>
      <c r="G75" s="77"/>
      <c r="H75" s="77"/>
      <c r="I75" s="77"/>
      <c r="J75" s="71"/>
      <c r="K75" s="72"/>
      <c r="L75" s="72"/>
    </row>
    <row r="76" spans="1:12" ht="28.05" customHeight="1" x14ac:dyDescent="0.4">
      <c r="A76" s="76" t="str">
        <f>IF(Ergebnisse!K32=Ergebnisse!K20-1,"bitte eingeben:","")</f>
        <v/>
      </c>
      <c r="B76" s="145"/>
      <c r="C76" s="145"/>
      <c r="D76" s="145"/>
      <c r="E76" s="145"/>
      <c r="F76" s="145"/>
      <c r="G76" s="145"/>
      <c r="H76" s="145"/>
      <c r="I76" s="145"/>
      <c r="J76" s="145"/>
      <c r="K76" s="145"/>
      <c r="L76" s="145"/>
    </row>
    <row r="77" spans="1:12" ht="18" customHeight="1" x14ac:dyDescent="0.4">
      <c r="A77" s="73" t="s">
        <v>331</v>
      </c>
      <c r="B77" s="68"/>
      <c r="C77" s="68"/>
      <c r="D77" s="68"/>
      <c r="E77" s="68"/>
      <c r="F77" s="68"/>
      <c r="G77" s="68"/>
      <c r="H77" s="68"/>
      <c r="I77" s="68"/>
      <c r="J77" s="71"/>
      <c r="K77" s="72"/>
      <c r="L77" s="72"/>
    </row>
    <row r="78" spans="1:12" ht="28.05" customHeight="1" x14ac:dyDescent="0.4">
      <c r="A78" s="76" t="str">
        <f>IF(Ergebnisse!F32=Ergebnisse!F20-1,"bitte eingeben:","")</f>
        <v/>
      </c>
      <c r="B78" s="145"/>
      <c r="C78" s="145"/>
      <c r="D78" s="145"/>
      <c r="E78" s="145"/>
      <c r="F78" s="145"/>
      <c r="G78" s="145"/>
      <c r="H78" s="145"/>
      <c r="I78" s="145"/>
      <c r="J78" s="145"/>
      <c r="K78" s="145"/>
      <c r="L78" s="145"/>
    </row>
  </sheetData>
  <sheetProtection algorithmName="SHA-512" hashValue="4PkvRzIGSiRgfWtB3JbcC4y6c7lOL/og04N5/+t1BFYyrkEQXhSeccbhzU7d0jjUY3hyQg/jW7/2vqvpZi/LHQ==" saltValue="x4L/HogtguN53ZRnTqoW4A==" spinCount="100000" sheet="1" objects="1" scenarios="1"/>
  <mergeCells count="45">
    <mergeCell ref="B49:L49"/>
    <mergeCell ref="B52:L52"/>
    <mergeCell ref="B50:L50"/>
    <mergeCell ref="B74:L74"/>
    <mergeCell ref="B53:L53"/>
    <mergeCell ref="B54:L54"/>
    <mergeCell ref="A10:L10"/>
    <mergeCell ref="D1:F1"/>
    <mergeCell ref="D2:F2"/>
    <mergeCell ref="D3:F3"/>
    <mergeCell ref="A7:L7"/>
    <mergeCell ref="A8:L8"/>
    <mergeCell ref="A9:L9"/>
    <mergeCell ref="A14:L14"/>
    <mergeCell ref="A15:L15"/>
    <mergeCell ref="A16:L16"/>
    <mergeCell ref="A11:L11"/>
    <mergeCell ref="A12:L12"/>
    <mergeCell ref="A13:L13"/>
    <mergeCell ref="B78:L78"/>
    <mergeCell ref="B64:L64"/>
    <mergeCell ref="B36:L36"/>
    <mergeCell ref="B37:L37"/>
    <mergeCell ref="B38:L38"/>
    <mergeCell ref="B55:L55"/>
    <mergeCell ref="B56:L56"/>
    <mergeCell ref="B41:L41"/>
    <mergeCell ref="B57:L57"/>
    <mergeCell ref="B62:L62"/>
    <mergeCell ref="B76:L76"/>
    <mergeCell ref="B69:L69"/>
    <mergeCell ref="B72:L72"/>
    <mergeCell ref="B51:L51"/>
    <mergeCell ref="B63:L63"/>
    <mergeCell ref="B40:L40"/>
    <mergeCell ref="B48:L48"/>
    <mergeCell ref="H21:I21"/>
    <mergeCell ref="B42:L42"/>
    <mergeCell ref="B43:L43"/>
    <mergeCell ref="B39:L39"/>
    <mergeCell ref="B44:L44"/>
    <mergeCell ref="B45:L45"/>
    <mergeCell ref="B46:L46"/>
    <mergeCell ref="B47:L47"/>
    <mergeCell ref="B33:E33"/>
  </mergeCells>
  <phoneticPr fontId="0" type="noConversion"/>
  <conditionalFormatting sqref="A63">
    <cfRule type="expression" dxfId="39" priority="66" stopIfTrue="1">
      <formula>$F$31-$H$31&lt;=0</formula>
    </cfRule>
  </conditionalFormatting>
  <conditionalFormatting sqref="B46">
    <cfRule type="expression" dxfId="38" priority="72" stopIfTrue="1">
      <formula>OR($F$26-$H$26=0,NOT(B44))</formula>
    </cfRule>
  </conditionalFormatting>
  <conditionalFormatting sqref="B51">
    <cfRule type="expression" dxfId="37" priority="76" stopIfTrue="1">
      <formula>G28-3=0</formula>
    </cfRule>
  </conditionalFormatting>
  <conditionalFormatting sqref="B69:H69">
    <cfRule type="expression" dxfId="36" priority="20" stopIfTrue="1">
      <formula>$G$20-$G$32=1</formula>
    </cfRule>
  </conditionalFormatting>
  <conditionalFormatting sqref="B72:I72">
    <cfRule type="expression" dxfId="35" priority="19" stopIfTrue="1">
      <formula>OR($I$32-5=0,$H$32-5=0)</formula>
    </cfRule>
  </conditionalFormatting>
  <conditionalFormatting sqref="B74:I74">
    <cfRule type="expression" dxfId="34" priority="18" stopIfTrue="1">
      <formula>$J$20-$J$32=1</formula>
    </cfRule>
  </conditionalFormatting>
  <conditionalFormatting sqref="B76:I76">
    <cfRule type="expression" dxfId="33" priority="16" stopIfTrue="1">
      <formula>$K$20-$K$32=1</formula>
    </cfRule>
  </conditionalFormatting>
  <conditionalFormatting sqref="B78:I78">
    <cfRule type="expression" dxfId="32" priority="17" stopIfTrue="1">
      <formula>$F$20-$F$32=1</formula>
    </cfRule>
  </conditionalFormatting>
  <conditionalFormatting sqref="B37:L37">
    <cfRule type="expression" dxfId="31" priority="14" stopIfTrue="1">
      <formula>OR($F$22-$H$22=0,NOT(B36))</formula>
    </cfRule>
  </conditionalFormatting>
  <conditionalFormatting sqref="B39:L39">
    <cfRule type="expression" dxfId="30" priority="13" stopIfTrue="1">
      <formula>OR($F$23-$H$23=0,NOT(B38))</formula>
    </cfRule>
  </conditionalFormatting>
  <conditionalFormatting sqref="B41:L41">
    <cfRule type="expression" dxfId="29" priority="12" stopIfTrue="1">
      <formula>OR($F$24-$H$24=0,NOT(B40))</formula>
    </cfRule>
  </conditionalFormatting>
  <conditionalFormatting sqref="B43:L43">
    <cfRule type="expression" dxfId="28" priority="5" stopIfTrue="1">
      <formula>OR($F$25-$H$25=0,NOT(B42))</formula>
    </cfRule>
  </conditionalFormatting>
  <conditionalFormatting sqref="B48:L48">
    <cfRule type="expression" dxfId="27" priority="15" stopIfTrue="1">
      <formula>OR($F$27-$H$27=0,NOT(B47))</formula>
    </cfRule>
  </conditionalFormatting>
  <conditionalFormatting sqref="B52:L52">
    <cfRule type="expression" dxfId="26" priority="77" stopIfTrue="1">
      <formula>OR($F$28-H28=0,NOT($B$49))</formula>
    </cfRule>
  </conditionalFormatting>
  <conditionalFormatting sqref="B54:L54">
    <cfRule type="expression" dxfId="25" priority="75" stopIfTrue="1">
      <formula>OR($F$29-$H$28=0,NOT(B53))</formula>
    </cfRule>
  </conditionalFormatting>
  <conditionalFormatting sqref="B57:L57">
    <cfRule type="expression" dxfId="24" priority="9" stopIfTrue="1">
      <formula>OR($G$30-$I$30=0,NOT(B56))</formula>
    </cfRule>
  </conditionalFormatting>
  <conditionalFormatting sqref="B64:L64">
    <cfRule type="expression" dxfId="23" priority="4" stopIfTrue="1">
      <formula>OR($F$31-$H$31=0,NOT(B62))</formula>
    </cfRule>
  </conditionalFormatting>
  <conditionalFormatting sqref="F22">
    <cfRule type="expression" dxfId="22" priority="41" stopIfTrue="1">
      <formula>$F$22-$H$22=1</formula>
    </cfRule>
  </conditionalFormatting>
  <conditionalFormatting sqref="F23">
    <cfRule type="expression" dxfId="21" priority="42" stopIfTrue="1">
      <formula>$F$23-$H$23=1</formula>
    </cfRule>
  </conditionalFormatting>
  <conditionalFormatting sqref="F24">
    <cfRule type="expression" dxfId="20" priority="43" stopIfTrue="1">
      <formula>$F$24-$H$24=1</formula>
    </cfRule>
  </conditionalFormatting>
  <conditionalFormatting sqref="F25">
    <cfRule type="expression" dxfId="19" priority="7" stopIfTrue="1">
      <formula>$F$25-$H$25=1</formula>
    </cfRule>
  </conditionalFormatting>
  <conditionalFormatting sqref="F26">
    <cfRule type="expression" dxfId="18" priority="48" stopIfTrue="1">
      <formula>$F$26-$H$26=1</formula>
    </cfRule>
  </conditionalFormatting>
  <conditionalFormatting sqref="F27 F22:F24">
    <cfRule type="expression" dxfId="17" priority="46" stopIfTrue="1">
      <formula>6-F22=0</formula>
    </cfRule>
  </conditionalFormatting>
  <conditionalFormatting sqref="F27">
    <cfRule type="expression" dxfId="16" priority="44" stopIfTrue="1">
      <formula>$F$27-$H$27=1</formula>
    </cfRule>
  </conditionalFormatting>
  <conditionalFormatting sqref="F28">
    <cfRule type="expression" dxfId="15" priority="2" stopIfTrue="1">
      <formula>$F$28-$H$28=1</formula>
    </cfRule>
  </conditionalFormatting>
  <conditionalFormatting sqref="F29">
    <cfRule type="expression" dxfId="14" priority="45" stopIfTrue="1">
      <formula>$F$29-$H$29=1</formula>
    </cfRule>
  </conditionalFormatting>
  <conditionalFormatting sqref="F30">
    <cfRule type="expression" dxfId="13" priority="60" stopIfTrue="1">
      <formula>$F$30-$H$30=1</formula>
    </cfRule>
    <cfRule type="expression" dxfId="12" priority="61" stopIfTrue="1">
      <formula>F30-H30=1</formula>
    </cfRule>
  </conditionalFormatting>
  <conditionalFormatting sqref="F31">
    <cfRule type="expression" dxfId="11" priority="63" stopIfTrue="1">
      <formula>$F$31-$H$31=1</formula>
    </cfRule>
  </conditionalFormatting>
  <conditionalFormatting sqref="F32:F33">
    <cfRule type="expression" dxfId="10" priority="34" stopIfTrue="1">
      <formula>$F$32-$F$20=0</formula>
    </cfRule>
  </conditionalFormatting>
  <conditionalFormatting sqref="G31">
    <cfRule type="cellIs" dxfId="9" priority="40" stopIfTrue="1" operator="equal">
      <formula>10</formula>
    </cfRule>
  </conditionalFormatting>
  <conditionalFormatting sqref="G32:G33">
    <cfRule type="expression" dxfId="8" priority="25" stopIfTrue="1">
      <formula>G$32-8=0</formula>
    </cfRule>
  </conditionalFormatting>
  <conditionalFormatting sqref="H22:H26">
    <cfRule type="cellIs" dxfId="7" priority="6" stopIfTrue="1" operator="equal">
      <formula>6</formula>
    </cfRule>
  </conditionalFormatting>
  <conditionalFormatting sqref="H28:H30">
    <cfRule type="cellIs" dxfId="6" priority="1" stopIfTrue="1" operator="equal">
      <formula>6</formula>
    </cfRule>
  </conditionalFormatting>
  <conditionalFormatting sqref="H32:H33">
    <cfRule type="expression" dxfId="5" priority="26" stopIfTrue="1">
      <formula>I$32-6=0</formula>
    </cfRule>
  </conditionalFormatting>
  <conditionalFormatting sqref="I22:I30">
    <cfRule type="cellIs" dxfId="4" priority="36" stopIfTrue="1" operator="equal">
      <formula>11</formula>
    </cfRule>
  </conditionalFormatting>
  <conditionalFormatting sqref="I32:I33">
    <cfRule type="expression" dxfId="3" priority="24" stopIfTrue="1">
      <formula>I$32-6=0</formula>
    </cfRule>
  </conditionalFormatting>
  <conditionalFormatting sqref="J32:J33">
    <cfRule type="expression" dxfId="2" priority="23" stopIfTrue="1">
      <formula>J$32-4=0</formula>
    </cfRule>
  </conditionalFormatting>
  <conditionalFormatting sqref="K32:K33">
    <cfRule type="expression" dxfId="1" priority="22" stopIfTrue="1">
      <formula>K$32-11=0</formula>
    </cfRule>
  </conditionalFormatting>
  <conditionalFormatting sqref="L32:L33">
    <cfRule type="expression" dxfId="0" priority="21" stopIfTrue="1">
      <formula>L$32-8=0</formula>
    </cfRule>
  </conditionalFormatting>
  <hyperlinks>
    <hyperlink ref="B4" r:id="rId1" xr:uid="{00000000-0004-0000-0800-000000000000}"/>
  </hyperlinks>
  <pageMargins left="0.59055118110236227" right="0.59055118110236227" top="0.39370078740157483" bottom="0.39370078740157483" header="0.19685039370078741" footer="0.1968503937007874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9" max="16383" man="1"/>
    <brk id="33" max="16383" man="1"/>
    <brk id="54"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28575</xdr:colOff>
                    <xdr:row>35</xdr:row>
                    <xdr:rowOff>9525</xdr:rowOff>
                  </from>
                  <to>
                    <xdr:col>9</xdr:col>
                    <xdr:colOff>600075</xdr:colOff>
                    <xdr:row>36</xdr:row>
                    <xdr:rowOff>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28575</xdr:colOff>
                    <xdr:row>37</xdr:row>
                    <xdr:rowOff>23813</xdr:rowOff>
                  </from>
                  <to>
                    <xdr:col>9</xdr:col>
                    <xdr:colOff>600075</xdr:colOff>
                    <xdr:row>38</xdr:row>
                    <xdr:rowOff>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28575</xdr:colOff>
                    <xdr:row>39</xdr:row>
                    <xdr:rowOff>9525</xdr:rowOff>
                  </from>
                  <to>
                    <xdr:col>9</xdr:col>
                    <xdr:colOff>600075</xdr:colOff>
                    <xdr:row>40</xdr:row>
                    <xdr:rowOff>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28575</xdr:colOff>
                    <xdr:row>43</xdr:row>
                    <xdr:rowOff>9525</xdr:rowOff>
                  </from>
                  <to>
                    <xdr:col>9</xdr:col>
                    <xdr:colOff>600075</xdr:colOff>
                    <xdr:row>44</xdr:row>
                    <xdr:rowOff>0</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1</xdr:col>
                    <xdr:colOff>28575</xdr:colOff>
                    <xdr:row>54</xdr:row>
                    <xdr:rowOff>9525</xdr:rowOff>
                  </from>
                  <to>
                    <xdr:col>9</xdr:col>
                    <xdr:colOff>600075</xdr:colOff>
                    <xdr:row>55</xdr:row>
                    <xdr:rowOff>0</xdr:rowOff>
                  </to>
                </anchor>
              </controlPr>
            </control>
          </mc:Choice>
        </mc:AlternateContent>
        <mc:AlternateContent xmlns:mc="http://schemas.openxmlformats.org/markup-compatibility/2006">
          <mc:Choice Requires="x14">
            <control shapeId="2132" r:id="rId10" name="Drop Down 84">
              <controlPr locked="0" defaultSize="0" autoLine="0" autoPict="0">
                <anchor moveWithCells="1">
                  <from>
                    <xdr:col>1</xdr:col>
                    <xdr:colOff>28575</xdr:colOff>
                    <xdr:row>44</xdr:row>
                    <xdr:rowOff>9525</xdr:rowOff>
                  </from>
                  <to>
                    <xdr:col>9</xdr:col>
                    <xdr:colOff>600075</xdr:colOff>
                    <xdr:row>45</xdr:row>
                    <xdr:rowOff>0</xdr:rowOff>
                  </to>
                </anchor>
              </controlPr>
            </control>
          </mc:Choice>
        </mc:AlternateContent>
        <mc:AlternateContent xmlns:mc="http://schemas.openxmlformats.org/markup-compatibility/2006">
          <mc:Choice Requires="x14">
            <control shapeId="2133" r:id="rId11" name="Drop Down 85">
              <controlPr locked="0" defaultSize="0" autoLine="0" autoPict="0">
                <anchor moveWithCells="1">
                  <from>
                    <xdr:col>1</xdr:col>
                    <xdr:colOff>28575</xdr:colOff>
                    <xdr:row>55</xdr:row>
                    <xdr:rowOff>9525</xdr:rowOff>
                  </from>
                  <to>
                    <xdr:col>9</xdr:col>
                    <xdr:colOff>600075</xdr:colOff>
                    <xdr:row>56</xdr:row>
                    <xdr:rowOff>0</xdr:rowOff>
                  </to>
                </anchor>
              </controlPr>
            </control>
          </mc:Choice>
        </mc:AlternateContent>
        <mc:AlternateContent xmlns:mc="http://schemas.openxmlformats.org/markup-compatibility/2006">
          <mc:Choice Requires="x14">
            <control shapeId="2139" r:id="rId12" name="Drop Down 91">
              <controlPr locked="0" defaultSize="0" autoLine="0" autoPict="0">
                <anchor moveWithCells="1">
                  <from>
                    <xdr:col>9</xdr:col>
                    <xdr:colOff>9525</xdr:colOff>
                    <xdr:row>16</xdr:row>
                    <xdr:rowOff>28575</xdr:rowOff>
                  </from>
                  <to>
                    <xdr:col>10</xdr:col>
                    <xdr:colOff>138113</xdr:colOff>
                    <xdr:row>16</xdr:row>
                    <xdr:rowOff>304800</xdr:rowOff>
                  </to>
                </anchor>
              </controlPr>
            </control>
          </mc:Choice>
        </mc:AlternateContent>
        <mc:AlternateContent xmlns:mc="http://schemas.openxmlformats.org/markup-compatibility/2006">
          <mc:Choice Requires="x14">
            <control shapeId="2140" r:id="rId13" name="Drop Down 92">
              <controlPr locked="0" defaultSize="0" autoLine="0" autoPict="0">
                <anchor moveWithCells="1">
                  <from>
                    <xdr:col>1</xdr:col>
                    <xdr:colOff>28575</xdr:colOff>
                    <xdr:row>61</xdr:row>
                    <xdr:rowOff>9525</xdr:rowOff>
                  </from>
                  <to>
                    <xdr:col>9</xdr:col>
                    <xdr:colOff>600075</xdr:colOff>
                    <xdr:row>62</xdr:row>
                    <xdr:rowOff>0</xdr:rowOff>
                  </to>
                </anchor>
              </controlPr>
            </control>
          </mc:Choice>
        </mc:AlternateContent>
        <mc:AlternateContent xmlns:mc="http://schemas.openxmlformats.org/markup-compatibility/2006">
          <mc:Choice Requires="x14">
            <control shapeId="2141" r:id="rId14" name="Drop Down 93">
              <controlPr locked="0" defaultSize="0" autoLine="0" autoPict="0">
                <anchor moveWithCells="1">
                  <from>
                    <xdr:col>1</xdr:col>
                    <xdr:colOff>9525</xdr:colOff>
                    <xdr:row>65</xdr:row>
                    <xdr:rowOff>9525</xdr:rowOff>
                  </from>
                  <to>
                    <xdr:col>2</xdr:col>
                    <xdr:colOff>266700</xdr:colOff>
                    <xdr:row>66</xdr:row>
                    <xdr:rowOff>0</xdr:rowOff>
                  </to>
                </anchor>
              </controlPr>
            </control>
          </mc:Choice>
        </mc:AlternateContent>
        <mc:AlternateContent xmlns:mc="http://schemas.openxmlformats.org/markup-compatibility/2006">
          <mc:Choice Requires="x14">
            <control shapeId="2142" r:id="rId15" name="Drop Down 94">
              <controlPr locked="0" defaultSize="0" autoLine="0" autoPict="0">
                <anchor moveWithCells="1">
                  <from>
                    <xdr:col>1</xdr:col>
                    <xdr:colOff>9525</xdr:colOff>
                    <xdr:row>67</xdr:row>
                    <xdr:rowOff>9525</xdr:rowOff>
                  </from>
                  <to>
                    <xdr:col>9</xdr:col>
                    <xdr:colOff>600075</xdr:colOff>
                    <xdr:row>68</xdr:row>
                    <xdr:rowOff>0</xdr:rowOff>
                  </to>
                </anchor>
              </controlPr>
            </control>
          </mc:Choice>
        </mc:AlternateContent>
        <mc:AlternateContent xmlns:mc="http://schemas.openxmlformats.org/markup-compatibility/2006">
          <mc:Choice Requires="x14">
            <control shapeId="2143" r:id="rId16" name="Drop Down 95">
              <controlPr locked="0" defaultSize="0" autoLine="0" autoPict="0">
                <anchor moveWithCells="1">
                  <from>
                    <xdr:col>1</xdr:col>
                    <xdr:colOff>23813</xdr:colOff>
                    <xdr:row>69</xdr:row>
                    <xdr:rowOff>0</xdr:rowOff>
                  </from>
                  <to>
                    <xdr:col>9</xdr:col>
                    <xdr:colOff>595313</xdr:colOff>
                    <xdr:row>69</xdr:row>
                    <xdr:rowOff>219075</xdr:rowOff>
                  </to>
                </anchor>
              </controlPr>
            </control>
          </mc:Choice>
        </mc:AlternateContent>
        <mc:AlternateContent xmlns:mc="http://schemas.openxmlformats.org/markup-compatibility/2006">
          <mc:Choice Requires="x14">
            <control shapeId="2144" r:id="rId17" name="Drop Down 96">
              <controlPr locked="0" defaultSize="0" autoLine="0" autoPict="0">
                <anchor moveWithCells="1">
                  <from>
                    <xdr:col>1</xdr:col>
                    <xdr:colOff>9525</xdr:colOff>
                    <xdr:row>70</xdr:row>
                    <xdr:rowOff>23813</xdr:rowOff>
                  </from>
                  <to>
                    <xdr:col>9</xdr:col>
                    <xdr:colOff>600075</xdr:colOff>
                    <xdr:row>71</xdr:row>
                    <xdr:rowOff>0</xdr:rowOff>
                  </to>
                </anchor>
              </controlPr>
            </control>
          </mc:Choice>
        </mc:AlternateContent>
        <mc:AlternateContent xmlns:mc="http://schemas.openxmlformats.org/markup-compatibility/2006">
          <mc:Choice Requires="x14">
            <control shapeId="2145" r:id="rId18" name="Drop Down 97">
              <controlPr locked="0" defaultSize="0" autoLine="0" autoPict="0">
                <anchor moveWithCells="1">
                  <from>
                    <xdr:col>1</xdr:col>
                    <xdr:colOff>9525</xdr:colOff>
                    <xdr:row>72</xdr:row>
                    <xdr:rowOff>9525</xdr:rowOff>
                  </from>
                  <to>
                    <xdr:col>9</xdr:col>
                    <xdr:colOff>600075</xdr:colOff>
                    <xdr:row>73</xdr:row>
                    <xdr:rowOff>0</xdr:rowOff>
                  </to>
                </anchor>
              </controlPr>
            </control>
          </mc:Choice>
        </mc:AlternateContent>
        <mc:AlternateContent xmlns:mc="http://schemas.openxmlformats.org/markup-compatibility/2006">
          <mc:Choice Requires="x14">
            <control shapeId="2146" r:id="rId19" name="Drop Down 98">
              <controlPr locked="0" defaultSize="0" autoLine="0" autoPict="0">
                <anchor moveWithCells="1">
                  <from>
                    <xdr:col>1</xdr:col>
                    <xdr:colOff>9525</xdr:colOff>
                    <xdr:row>74</xdr:row>
                    <xdr:rowOff>0</xdr:rowOff>
                  </from>
                  <to>
                    <xdr:col>9</xdr:col>
                    <xdr:colOff>600075</xdr:colOff>
                    <xdr:row>74</xdr:row>
                    <xdr:rowOff>219075</xdr:rowOff>
                  </to>
                </anchor>
              </controlPr>
            </control>
          </mc:Choice>
        </mc:AlternateContent>
        <mc:AlternateContent xmlns:mc="http://schemas.openxmlformats.org/markup-compatibility/2006">
          <mc:Choice Requires="x14">
            <control shapeId="2147" r:id="rId20" name="Drop Down 99">
              <controlPr locked="0" defaultSize="0" autoLine="0" autoPict="0">
                <anchor moveWithCells="1">
                  <from>
                    <xdr:col>1</xdr:col>
                    <xdr:colOff>9525</xdr:colOff>
                    <xdr:row>76</xdr:row>
                    <xdr:rowOff>9525</xdr:rowOff>
                  </from>
                  <to>
                    <xdr:col>9</xdr:col>
                    <xdr:colOff>600075</xdr:colOff>
                    <xdr:row>77</xdr:row>
                    <xdr:rowOff>0</xdr:rowOff>
                  </to>
                </anchor>
              </controlPr>
            </control>
          </mc:Choice>
        </mc:AlternateContent>
        <mc:AlternateContent xmlns:mc="http://schemas.openxmlformats.org/markup-compatibility/2006">
          <mc:Choice Requires="x14">
            <control shapeId="2148" r:id="rId21" name="Drop Down 100">
              <controlPr locked="0" defaultSize="0" autoLine="0" autoPict="0">
                <anchor moveWithCells="1">
                  <from>
                    <xdr:col>1</xdr:col>
                    <xdr:colOff>28575</xdr:colOff>
                    <xdr:row>41</xdr:row>
                    <xdr:rowOff>23813</xdr:rowOff>
                  </from>
                  <to>
                    <xdr:col>9</xdr:col>
                    <xdr:colOff>600075</xdr:colOff>
                    <xdr:row>42</xdr:row>
                    <xdr:rowOff>0</xdr:rowOff>
                  </to>
                </anchor>
              </controlPr>
            </control>
          </mc:Choice>
        </mc:AlternateContent>
        <mc:AlternateContent xmlns:mc="http://schemas.openxmlformats.org/markup-compatibility/2006">
          <mc:Choice Requires="x14">
            <control shapeId="2100" r:id="rId22" name="Drop Down 52">
              <controlPr locked="0" defaultSize="0" autoLine="0" autoPict="0">
                <anchor moveWithCells="1">
                  <from>
                    <xdr:col>1</xdr:col>
                    <xdr:colOff>28575</xdr:colOff>
                    <xdr:row>52</xdr:row>
                    <xdr:rowOff>9525</xdr:rowOff>
                  </from>
                  <to>
                    <xdr:col>9</xdr:col>
                    <xdr:colOff>600075</xdr:colOff>
                    <xdr:row>53</xdr:row>
                    <xdr:rowOff>0</xdr:rowOff>
                  </to>
                </anchor>
              </controlPr>
            </control>
          </mc:Choice>
        </mc:AlternateContent>
        <mc:AlternateContent xmlns:mc="http://schemas.openxmlformats.org/markup-compatibility/2006">
          <mc:Choice Requires="x14">
            <control shapeId="2099" r:id="rId23" name="Drop Down 51">
              <controlPr locked="0" defaultSize="0" autoLine="0" autoPict="0">
                <anchor moveWithCells="1">
                  <from>
                    <xdr:col>1</xdr:col>
                    <xdr:colOff>28575</xdr:colOff>
                    <xdr:row>46</xdr:row>
                    <xdr:rowOff>9525</xdr:rowOff>
                  </from>
                  <to>
                    <xdr:col>9</xdr:col>
                    <xdr:colOff>600075</xdr:colOff>
                    <xdr:row>47</xdr:row>
                    <xdr:rowOff>0</xdr:rowOff>
                  </to>
                </anchor>
              </controlPr>
            </control>
          </mc:Choice>
        </mc:AlternateContent>
        <mc:AlternateContent xmlns:mc="http://schemas.openxmlformats.org/markup-compatibility/2006">
          <mc:Choice Requires="x14">
            <control shapeId="2149" r:id="rId24" name="Drop Down 101">
              <controlPr locked="0" defaultSize="0" autoLine="0" autoPict="0">
                <anchor moveWithCells="1">
                  <from>
                    <xdr:col>1</xdr:col>
                    <xdr:colOff>28575</xdr:colOff>
                    <xdr:row>48</xdr:row>
                    <xdr:rowOff>9525</xdr:rowOff>
                  </from>
                  <to>
                    <xdr:col>9</xdr:col>
                    <xdr:colOff>600075</xdr:colOff>
                    <xdr:row>49</xdr:row>
                    <xdr:rowOff>0</xdr:rowOff>
                  </to>
                </anchor>
              </controlPr>
            </control>
          </mc:Choice>
        </mc:AlternateContent>
        <mc:AlternateContent xmlns:mc="http://schemas.openxmlformats.org/markup-compatibility/2006">
          <mc:Choice Requires="x14">
            <control shapeId="2150" r:id="rId25" name="Drop Down 102">
              <controlPr locked="0" defaultSize="0" autoLine="0" autoPict="0">
                <anchor moveWithCells="1">
                  <from>
                    <xdr:col>1</xdr:col>
                    <xdr:colOff>28575</xdr:colOff>
                    <xdr:row>49</xdr:row>
                    <xdr:rowOff>9525</xdr:rowOff>
                  </from>
                  <to>
                    <xdr:col>9</xdr:col>
                    <xdr:colOff>600075</xdr:colOff>
                    <xdr:row>50</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5703125" style="1" customWidth="1"/>
    <col min="8" max="16384" width="11.42578125" style="1"/>
  </cols>
  <sheetData>
    <row r="1" spans="1:8" x14ac:dyDescent="0.45">
      <c r="A1" s="1" t="s">
        <v>16</v>
      </c>
      <c r="H1" s="49">
        <f>COUNTA(A2:G38)</f>
        <v>0</v>
      </c>
    </row>
    <row r="2" spans="1:8" x14ac:dyDescent="0.45">
      <c r="A2" s="191"/>
      <c r="B2" s="191"/>
      <c r="C2" s="191"/>
      <c r="D2" s="191"/>
      <c r="E2" s="191"/>
      <c r="F2" s="191"/>
      <c r="G2" s="191"/>
    </row>
    <row r="3" spans="1:8" x14ac:dyDescent="0.45">
      <c r="A3" s="191"/>
      <c r="B3" s="191"/>
      <c r="C3" s="191"/>
      <c r="D3" s="191"/>
      <c r="E3" s="191"/>
      <c r="F3" s="191"/>
      <c r="G3" s="191"/>
    </row>
    <row r="4" spans="1:8" x14ac:dyDescent="0.45">
      <c r="A4" s="191"/>
      <c r="B4" s="191"/>
      <c r="C4" s="191"/>
      <c r="D4" s="191"/>
      <c r="E4" s="191"/>
      <c r="F4" s="191"/>
      <c r="G4" s="191"/>
    </row>
    <row r="5" spans="1:8" x14ac:dyDescent="0.45">
      <c r="A5" s="191"/>
      <c r="B5" s="191"/>
      <c r="C5" s="191"/>
      <c r="D5" s="191"/>
      <c r="E5" s="191"/>
      <c r="F5" s="191"/>
      <c r="G5" s="191"/>
    </row>
    <row r="6" spans="1:8" x14ac:dyDescent="0.45">
      <c r="A6" s="191"/>
      <c r="B6" s="191"/>
      <c r="C6" s="191"/>
      <c r="D6" s="191"/>
      <c r="E6" s="191"/>
      <c r="F6" s="191"/>
      <c r="G6" s="191"/>
    </row>
    <row r="7" spans="1:8" x14ac:dyDescent="0.45">
      <c r="A7" s="191"/>
      <c r="B7" s="191"/>
      <c r="C7" s="191"/>
      <c r="D7" s="191"/>
      <c r="E7" s="191"/>
      <c r="F7" s="191"/>
      <c r="G7" s="191"/>
    </row>
    <row r="8" spans="1:8" x14ac:dyDescent="0.45">
      <c r="A8" s="191"/>
      <c r="B8" s="191"/>
      <c r="C8" s="191"/>
      <c r="D8" s="191"/>
      <c r="E8" s="191"/>
      <c r="F8" s="191"/>
      <c r="G8" s="191"/>
    </row>
    <row r="9" spans="1:8" x14ac:dyDescent="0.45">
      <c r="A9" s="191"/>
      <c r="B9" s="191"/>
      <c r="C9" s="191"/>
      <c r="D9" s="191"/>
      <c r="E9" s="191"/>
      <c r="F9" s="191"/>
      <c r="G9" s="191"/>
    </row>
    <row r="10" spans="1:8" x14ac:dyDescent="0.45">
      <c r="A10" s="191"/>
      <c r="B10" s="191"/>
      <c r="C10" s="191"/>
      <c r="D10" s="191"/>
      <c r="E10" s="191"/>
      <c r="F10" s="191"/>
      <c r="G10" s="191"/>
    </row>
    <row r="11" spans="1:8" x14ac:dyDescent="0.45">
      <c r="A11" s="191"/>
      <c r="B11" s="191"/>
      <c r="C11" s="191"/>
      <c r="D11" s="191"/>
      <c r="E11" s="191"/>
      <c r="F11" s="191"/>
      <c r="G11" s="191"/>
    </row>
    <row r="12" spans="1:8" x14ac:dyDescent="0.45">
      <c r="A12" s="191"/>
      <c r="B12" s="191"/>
      <c r="C12" s="191"/>
      <c r="D12" s="191"/>
      <c r="E12" s="191"/>
      <c r="F12" s="191"/>
      <c r="G12" s="191"/>
    </row>
    <row r="13" spans="1:8" x14ac:dyDescent="0.45">
      <c r="A13" s="191"/>
      <c r="B13" s="191"/>
      <c r="C13" s="191"/>
      <c r="D13" s="191"/>
      <c r="E13" s="191"/>
      <c r="F13" s="191"/>
      <c r="G13" s="191"/>
    </row>
    <row r="14" spans="1:8" x14ac:dyDescent="0.45">
      <c r="A14" s="191"/>
      <c r="B14" s="191"/>
      <c r="C14" s="191"/>
      <c r="D14" s="191"/>
      <c r="E14" s="191"/>
      <c r="F14" s="191"/>
      <c r="G14" s="191"/>
    </row>
    <row r="15" spans="1:8" x14ac:dyDescent="0.45">
      <c r="A15" s="191"/>
      <c r="B15" s="191"/>
      <c r="C15" s="191"/>
      <c r="D15" s="191"/>
      <c r="E15" s="191"/>
      <c r="F15" s="191"/>
      <c r="G15" s="191"/>
    </row>
    <row r="16" spans="1:8" x14ac:dyDescent="0.45">
      <c r="A16" s="191"/>
      <c r="B16" s="191"/>
      <c r="C16" s="191"/>
      <c r="D16" s="191"/>
      <c r="E16" s="191"/>
      <c r="F16" s="191"/>
      <c r="G16" s="191"/>
    </row>
    <row r="17" spans="1:7" x14ac:dyDescent="0.45">
      <c r="A17" s="191"/>
      <c r="B17" s="191"/>
      <c r="C17" s="191"/>
      <c r="D17" s="191"/>
      <c r="E17" s="191"/>
      <c r="F17" s="191"/>
      <c r="G17" s="191"/>
    </row>
    <row r="18" spans="1:7" x14ac:dyDescent="0.45">
      <c r="A18" s="191"/>
      <c r="B18" s="191"/>
      <c r="C18" s="191"/>
      <c r="D18" s="191"/>
      <c r="E18" s="191"/>
      <c r="F18" s="191"/>
      <c r="G18" s="191"/>
    </row>
    <row r="19" spans="1:7" x14ac:dyDescent="0.45">
      <c r="A19" s="191"/>
      <c r="B19" s="191"/>
      <c r="C19" s="191"/>
      <c r="D19" s="191"/>
      <c r="E19" s="191"/>
      <c r="F19" s="191"/>
      <c r="G19" s="191"/>
    </row>
    <row r="20" spans="1:7" x14ac:dyDescent="0.45">
      <c r="A20" s="191"/>
      <c r="B20" s="191"/>
      <c r="C20" s="191"/>
      <c r="D20" s="191"/>
      <c r="E20" s="191"/>
      <c r="F20" s="191"/>
      <c r="G20" s="191"/>
    </row>
    <row r="21" spans="1:7" x14ac:dyDescent="0.45">
      <c r="A21" s="191"/>
      <c r="B21" s="191"/>
      <c r="C21" s="191"/>
      <c r="D21" s="191"/>
      <c r="E21" s="191"/>
      <c r="F21" s="191"/>
      <c r="G21" s="191"/>
    </row>
    <row r="22" spans="1:7" x14ac:dyDescent="0.45">
      <c r="A22" s="191"/>
      <c r="B22" s="191"/>
      <c r="C22" s="191"/>
      <c r="D22" s="191"/>
      <c r="E22" s="191"/>
      <c r="F22" s="191"/>
      <c r="G22" s="191"/>
    </row>
    <row r="23" spans="1:7" x14ac:dyDescent="0.45">
      <c r="A23" s="191"/>
      <c r="B23" s="191"/>
      <c r="C23" s="191"/>
      <c r="D23" s="191"/>
      <c r="E23" s="191"/>
      <c r="F23" s="191"/>
      <c r="G23" s="191"/>
    </row>
    <row r="24" spans="1:7" x14ac:dyDescent="0.45">
      <c r="A24" s="191"/>
      <c r="B24" s="191"/>
      <c r="C24" s="191"/>
      <c r="D24" s="191"/>
      <c r="E24" s="191"/>
      <c r="F24" s="191"/>
      <c r="G24" s="191"/>
    </row>
    <row r="25" spans="1:7" x14ac:dyDescent="0.45">
      <c r="A25" s="191"/>
      <c r="B25" s="191"/>
      <c r="C25" s="191"/>
      <c r="D25" s="191"/>
      <c r="E25" s="191"/>
      <c r="F25" s="191"/>
      <c r="G25" s="191"/>
    </row>
    <row r="26" spans="1:7" x14ac:dyDescent="0.45">
      <c r="A26" s="191"/>
      <c r="B26" s="191"/>
      <c r="C26" s="191"/>
      <c r="D26" s="191"/>
      <c r="E26" s="191"/>
      <c r="F26" s="191"/>
      <c r="G26" s="191"/>
    </row>
    <row r="27" spans="1:7" x14ac:dyDescent="0.45">
      <c r="A27" s="191"/>
      <c r="B27" s="191"/>
      <c r="C27" s="191"/>
      <c r="D27" s="191"/>
      <c r="E27" s="191"/>
      <c r="F27" s="191"/>
      <c r="G27" s="191"/>
    </row>
    <row r="28" spans="1:7" x14ac:dyDescent="0.45">
      <c r="A28" s="191"/>
      <c r="B28" s="191"/>
      <c r="C28" s="191"/>
      <c r="D28" s="191"/>
      <c r="E28" s="191"/>
      <c r="F28" s="191"/>
      <c r="G28" s="191"/>
    </row>
    <row r="29" spans="1:7" x14ac:dyDescent="0.45">
      <c r="A29" s="191"/>
      <c r="B29" s="191"/>
      <c r="C29" s="191"/>
      <c r="D29" s="191"/>
      <c r="E29" s="191"/>
      <c r="F29" s="191"/>
      <c r="G29" s="191"/>
    </row>
    <row r="30" spans="1:7" x14ac:dyDescent="0.45">
      <c r="A30" s="191"/>
      <c r="B30" s="191"/>
      <c r="C30" s="191"/>
      <c r="D30" s="191"/>
      <c r="E30" s="191"/>
      <c r="F30" s="191"/>
      <c r="G30" s="191"/>
    </row>
    <row r="31" spans="1:7" x14ac:dyDescent="0.45">
      <c r="A31" s="191"/>
      <c r="B31" s="191"/>
      <c r="C31" s="191"/>
      <c r="D31" s="191"/>
      <c r="E31" s="191"/>
      <c r="F31" s="191"/>
      <c r="G31" s="191"/>
    </row>
    <row r="32" spans="1:7" x14ac:dyDescent="0.45">
      <c r="A32" s="191"/>
      <c r="B32" s="191"/>
      <c r="C32" s="191"/>
      <c r="D32" s="191"/>
      <c r="E32" s="191"/>
      <c r="F32" s="191"/>
      <c r="G32" s="191"/>
    </row>
    <row r="33" spans="1:7" x14ac:dyDescent="0.45">
      <c r="A33" s="191"/>
      <c r="B33" s="191"/>
      <c r="C33" s="191"/>
      <c r="D33" s="191"/>
      <c r="E33" s="191"/>
      <c r="F33" s="191"/>
      <c r="G33" s="191"/>
    </row>
    <row r="34" spans="1:7" x14ac:dyDescent="0.45">
      <c r="A34" s="191"/>
      <c r="B34" s="191"/>
      <c r="C34" s="191"/>
      <c r="D34" s="191"/>
      <c r="E34" s="191"/>
      <c r="F34" s="191"/>
      <c r="G34" s="191"/>
    </row>
    <row r="35" spans="1:7" x14ac:dyDescent="0.45">
      <c r="A35" s="191"/>
      <c r="B35" s="191"/>
      <c r="C35" s="191"/>
      <c r="D35" s="191"/>
      <c r="E35" s="191"/>
      <c r="F35" s="191"/>
      <c r="G35" s="191"/>
    </row>
    <row r="36" spans="1:7" x14ac:dyDescent="0.45">
      <c r="A36" s="191"/>
      <c r="B36" s="191"/>
      <c r="C36" s="191"/>
      <c r="D36" s="191"/>
      <c r="E36" s="191"/>
      <c r="F36" s="191"/>
      <c r="G36" s="191"/>
    </row>
    <row r="37" spans="1:7" x14ac:dyDescent="0.45">
      <c r="A37" s="191"/>
      <c r="B37" s="191"/>
      <c r="C37" s="191"/>
      <c r="D37" s="191"/>
      <c r="E37" s="191"/>
      <c r="F37" s="191"/>
      <c r="G37" s="191"/>
    </row>
    <row r="38" spans="1:7" x14ac:dyDescent="0.45">
      <c r="A38" s="191"/>
      <c r="B38" s="191"/>
      <c r="C38" s="191"/>
      <c r="D38" s="191"/>
      <c r="E38" s="191"/>
      <c r="F38" s="191"/>
      <c r="G38" s="191"/>
    </row>
  </sheetData>
  <sheetProtection algorithmName="SHA-512" hashValue="wBBCsAQuRsLUboBAJs9LuT37P7tbd6f9cUHW/oERa103NI7m9tUWSRRF9q5xRt2+TuhA/mT1cZv0DoArKVbKkQ==" saltValue="E5mVdFRjYYFaq2F5URKZhw==" spinCount="100000" sheet="1" objects="1" scenarios="1"/>
  <mergeCells count="37">
    <mergeCell ref="A32:G32"/>
    <mergeCell ref="A33:G33"/>
    <mergeCell ref="A38:G38"/>
    <mergeCell ref="A34:G34"/>
    <mergeCell ref="A35:G35"/>
    <mergeCell ref="A36:G36"/>
    <mergeCell ref="A37:G37"/>
    <mergeCell ref="A27:G27"/>
    <mergeCell ref="A28:G28"/>
    <mergeCell ref="A29:G29"/>
    <mergeCell ref="A30:G30"/>
    <mergeCell ref="A31:G31"/>
    <mergeCell ref="A22:G22"/>
    <mergeCell ref="A23:G23"/>
    <mergeCell ref="A24:G24"/>
    <mergeCell ref="A25:G25"/>
    <mergeCell ref="A26:G26"/>
    <mergeCell ref="A17:G17"/>
    <mergeCell ref="A18:G18"/>
    <mergeCell ref="A19:G19"/>
    <mergeCell ref="A20:G20"/>
    <mergeCell ref="A21:G21"/>
    <mergeCell ref="A12:G12"/>
    <mergeCell ref="A13:G13"/>
    <mergeCell ref="A14:G14"/>
    <mergeCell ref="A15:G15"/>
    <mergeCell ref="A16:G16"/>
    <mergeCell ref="A7:G7"/>
    <mergeCell ref="A8:G8"/>
    <mergeCell ref="A9:G9"/>
    <mergeCell ref="A10:G10"/>
    <mergeCell ref="A11:G11"/>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2560E-AFED-4407-8723-CD6223A64984}">
  <dimension ref="A1:D47"/>
  <sheetViews>
    <sheetView workbookViewId="0">
      <selection activeCell="A2" sqref="A2:G2"/>
    </sheetView>
  </sheetViews>
  <sheetFormatPr baseColWidth="10" defaultColWidth="11.42578125" defaultRowHeight="15.4" x14ac:dyDescent="0.45"/>
  <cols>
    <col min="1" max="1" width="15" style="14" customWidth="1"/>
    <col min="2" max="2" width="55.140625" style="13" customWidth="1"/>
    <col min="3" max="16384" width="11.42578125" style="14"/>
  </cols>
  <sheetData>
    <row r="1" spans="1:4" ht="15.75" thickBot="1" x14ac:dyDescent="0.5">
      <c r="A1" s="22" t="s">
        <v>414</v>
      </c>
      <c r="B1" s="20">
        <v>27</v>
      </c>
      <c r="C1" s="14">
        <f>MAX($A$3:$A$29)-1</f>
        <v>26</v>
      </c>
    </row>
    <row r="2" spans="1:4" ht="15.75" thickTop="1" x14ac:dyDescent="0.45">
      <c r="A2" s="18" t="s">
        <v>25</v>
      </c>
      <c r="B2" s="15" t="s">
        <v>26</v>
      </c>
      <c r="C2" s="14" t="s">
        <v>27</v>
      </c>
    </row>
    <row r="3" spans="1:4" x14ac:dyDescent="0.45">
      <c r="A3" s="37">
        <v>1</v>
      </c>
      <c r="B3" s="54" t="s">
        <v>376</v>
      </c>
      <c r="C3" s="17"/>
      <c r="D3" s="136">
        <v>3</v>
      </c>
    </row>
    <row r="4" spans="1:4" x14ac:dyDescent="0.45">
      <c r="A4" s="37">
        <v>2</v>
      </c>
      <c r="B4" s="54" t="s">
        <v>377</v>
      </c>
      <c r="C4" s="14" t="s">
        <v>29</v>
      </c>
      <c r="D4" s="14">
        <v>3</v>
      </c>
    </row>
    <row r="5" spans="1:4" x14ac:dyDescent="0.45">
      <c r="A5" s="37">
        <v>3</v>
      </c>
      <c r="B5" s="54" t="s">
        <v>378</v>
      </c>
      <c r="D5" s="14" t="s">
        <v>379</v>
      </c>
    </row>
    <row r="6" spans="1:4" x14ac:dyDescent="0.45">
      <c r="A6" s="37">
        <v>4</v>
      </c>
      <c r="B6" s="54" t="s">
        <v>380</v>
      </c>
    </row>
    <row r="7" spans="1:4" x14ac:dyDescent="0.45">
      <c r="A7" s="37">
        <v>5</v>
      </c>
      <c r="B7" s="54" t="s">
        <v>381</v>
      </c>
      <c r="D7" s="14">
        <v>3</v>
      </c>
    </row>
    <row r="8" spans="1:4" x14ac:dyDescent="0.45">
      <c r="A8" s="37">
        <v>6</v>
      </c>
      <c r="B8" s="54" t="s">
        <v>382</v>
      </c>
      <c r="D8" s="14" t="s">
        <v>379</v>
      </c>
    </row>
    <row r="9" spans="1:4" x14ac:dyDescent="0.45">
      <c r="A9" s="37">
        <v>7</v>
      </c>
      <c r="B9" s="54" t="s">
        <v>383</v>
      </c>
    </row>
    <row r="10" spans="1:4" x14ac:dyDescent="0.45">
      <c r="A10" s="37">
        <v>8</v>
      </c>
      <c r="B10" s="54" t="s">
        <v>384</v>
      </c>
      <c r="C10" s="14" t="s">
        <v>29</v>
      </c>
    </row>
    <row r="11" spans="1:4" ht="27.75" x14ac:dyDescent="0.45">
      <c r="A11" s="37">
        <v>9</v>
      </c>
      <c r="B11" s="54" t="s">
        <v>385</v>
      </c>
      <c r="D11" s="14" t="s">
        <v>379</v>
      </c>
    </row>
    <row r="12" spans="1:4" x14ac:dyDescent="0.45">
      <c r="A12" s="37">
        <v>10</v>
      </c>
      <c r="B12" s="54" t="s">
        <v>386</v>
      </c>
      <c r="D12" s="14">
        <v>4</v>
      </c>
    </row>
    <row r="13" spans="1:4" x14ac:dyDescent="0.45">
      <c r="A13" s="37">
        <v>11</v>
      </c>
      <c r="B13" s="54" t="s">
        <v>387</v>
      </c>
    </row>
    <row r="14" spans="1:4" ht="27.75" x14ac:dyDescent="0.45">
      <c r="A14" s="37">
        <v>12</v>
      </c>
      <c r="B14" s="54" t="s">
        <v>388</v>
      </c>
      <c r="D14" s="14">
        <v>4</v>
      </c>
    </row>
    <row r="15" spans="1:4" ht="27.75" x14ac:dyDescent="0.45">
      <c r="A15" s="37">
        <v>13</v>
      </c>
      <c r="B15" s="54" t="s">
        <v>389</v>
      </c>
    </row>
    <row r="16" spans="1:4" x14ac:dyDescent="0.45">
      <c r="A16" s="37">
        <v>14</v>
      </c>
      <c r="B16" s="54" t="s">
        <v>390</v>
      </c>
      <c r="D16" s="14">
        <v>4</v>
      </c>
    </row>
    <row r="17" spans="1:4" x14ac:dyDescent="0.45">
      <c r="A17" s="37">
        <v>15</v>
      </c>
      <c r="B17" s="54" t="s">
        <v>391</v>
      </c>
      <c r="D17" s="14">
        <v>5</v>
      </c>
    </row>
    <row r="18" spans="1:4" ht="27.75" x14ac:dyDescent="0.45">
      <c r="A18" s="37">
        <v>16</v>
      </c>
      <c r="B18" s="54" t="s">
        <v>392</v>
      </c>
      <c r="D18" s="14">
        <v>9</v>
      </c>
    </row>
    <row r="19" spans="1:4" ht="27.75" x14ac:dyDescent="0.45">
      <c r="A19" s="37">
        <v>17</v>
      </c>
      <c r="B19" s="54" t="s">
        <v>393</v>
      </c>
      <c r="D19" s="14">
        <v>1</v>
      </c>
    </row>
    <row r="20" spans="1:4" x14ac:dyDescent="0.45">
      <c r="A20" s="37">
        <v>18</v>
      </c>
      <c r="B20" s="54" t="s">
        <v>394</v>
      </c>
      <c r="D20" s="14">
        <v>8</v>
      </c>
    </row>
    <row r="21" spans="1:4" x14ac:dyDescent="0.45">
      <c r="A21" s="37">
        <v>19</v>
      </c>
      <c r="B21" s="54" t="s">
        <v>395</v>
      </c>
      <c r="C21" s="14" t="s">
        <v>29</v>
      </c>
      <c r="D21" s="14">
        <v>8</v>
      </c>
    </row>
    <row r="22" spans="1:4" x14ac:dyDescent="0.45">
      <c r="A22" s="37">
        <v>20</v>
      </c>
      <c r="B22" s="54" t="s">
        <v>396</v>
      </c>
      <c r="D22" s="14">
        <v>2</v>
      </c>
    </row>
    <row r="23" spans="1:4" x14ac:dyDescent="0.45">
      <c r="A23" s="37">
        <v>21</v>
      </c>
      <c r="B23" s="54" t="s">
        <v>397</v>
      </c>
      <c r="C23" s="14" t="s">
        <v>29</v>
      </c>
      <c r="D23" s="14">
        <v>2</v>
      </c>
    </row>
    <row r="24" spans="1:4" x14ac:dyDescent="0.45">
      <c r="A24" s="37">
        <v>22</v>
      </c>
      <c r="B24" s="54" t="s">
        <v>398</v>
      </c>
      <c r="D24" s="14">
        <v>1</v>
      </c>
    </row>
    <row r="25" spans="1:4" x14ac:dyDescent="0.45">
      <c r="A25" s="37">
        <v>23</v>
      </c>
      <c r="B25" s="54" t="s">
        <v>210</v>
      </c>
    </row>
    <row r="26" spans="1:4" x14ac:dyDescent="0.45">
      <c r="A26" s="37">
        <v>24</v>
      </c>
      <c r="B26" s="54" t="s">
        <v>399</v>
      </c>
      <c r="D26" s="14">
        <v>8</v>
      </c>
    </row>
    <row r="27" spans="1:4" x14ac:dyDescent="0.45">
      <c r="A27" s="37">
        <v>25</v>
      </c>
      <c r="B27" s="54" t="s">
        <v>400</v>
      </c>
      <c r="D27" s="14">
        <v>1</v>
      </c>
    </row>
    <row r="28" spans="1:4" x14ac:dyDescent="0.45">
      <c r="A28" s="37">
        <v>26</v>
      </c>
      <c r="B28" s="54" t="s">
        <v>4</v>
      </c>
    </row>
    <row r="29" spans="1:4" x14ac:dyDescent="0.45">
      <c r="A29" s="37">
        <v>27</v>
      </c>
      <c r="B29" s="54"/>
    </row>
    <row r="30" spans="1:4" x14ac:dyDescent="0.45">
      <c r="B30" s="37"/>
    </row>
    <row r="31" spans="1:4" x14ac:dyDescent="0.45">
      <c r="B31" s="37"/>
    </row>
    <row r="33" spans="1:3" ht="15.75" thickBot="1" x14ac:dyDescent="0.5">
      <c r="B33" s="13">
        <v>13</v>
      </c>
      <c r="C33" s="14">
        <f>MAX($A$35:$A$47)-1</f>
        <v>12</v>
      </c>
    </row>
    <row r="34" spans="1:3" ht="15.75" thickTop="1" x14ac:dyDescent="0.45">
      <c r="A34" s="137" t="s">
        <v>25</v>
      </c>
      <c r="B34" s="137" t="s">
        <v>401</v>
      </c>
    </row>
    <row r="35" spans="1:3" x14ac:dyDescent="0.45">
      <c r="A35" s="37">
        <v>1</v>
      </c>
      <c r="B35" s="37" t="s">
        <v>402</v>
      </c>
    </row>
    <row r="36" spans="1:3" x14ac:dyDescent="0.45">
      <c r="A36" s="37">
        <v>2</v>
      </c>
      <c r="B36" s="37" t="s">
        <v>403</v>
      </c>
    </row>
    <row r="37" spans="1:3" x14ac:dyDescent="0.45">
      <c r="A37" s="37">
        <v>3</v>
      </c>
      <c r="B37" s="37" t="s">
        <v>381</v>
      </c>
    </row>
    <row r="38" spans="1:3" x14ac:dyDescent="0.45">
      <c r="A38" s="37">
        <v>4</v>
      </c>
      <c r="B38" s="37" t="s">
        <v>404</v>
      </c>
    </row>
    <row r="39" spans="1:3" x14ac:dyDescent="0.45">
      <c r="A39" s="37">
        <v>5</v>
      </c>
      <c r="B39" s="37" t="s">
        <v>405</v>
      </c>
    </row>
    <row r="40" spans="1:3" x14ac:dyDescent="0.45">
      <c r="A40" s="37">
        <v>6</v>
      </c>
      <c r="B40" s="37" t="s">
        <v>406</v>
      </c>
    </row>
    <row r="41" spans="1:3" x14ac:dyDescent="0.45">
      <c r="A41" s="37">
        <v>7</v>
      </c>
      <c r="B41" s="37" t="s">
        <v>407</v>
      </c>
    </row>
    <row r="42" spans="1:3" x14ac:dyDescent="0.45">
      <c r="A42" s="37">
        <v>8</v>
      </c>
      <c r="B42" s="37" t="s">
        <v>408</v>
      </c>
    </row>
    <row r="43" spans="1:3" x14ac:dyDescent="0.45">
      <c r="A43" s="37">
        <v>9</v>
      </c>
      <c r="B43" s="37" t="s">
        <v>409</v>
      </c>
    </row>
    <row r="44" spans="1:3" x14ac:dyDescent="0.45">
      <c r="A44" s="37">
        <v>10</v>
      </c>
      <c r="B44" s="37" t="s">
        <v>410</v>
      </c>
    </row>
    <row r="45" spans="1:3" x14ac:dyDescent="0.45">
      <c r="A45" s="37">
        <v>11</v>
      </c>
      <c r="B45" s="138" t="s">
        <v>411</v>
      </c>
    </row>
    <row r="46" spans="1:3" x14ac:dyDescent="0.45">
      <c r="A46" s="37">
        <v>12</v>
      </c>
      <c r="B46" s="37" t="s">
        <v>4</v>
      </c>
    </row>
    <row r="47" spans="1:3" x14ac:dyDescent="0.45">
      <c r="A47" s="37">
        <v>13</v>
      </c>
      <c r="B47" s="1"/>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6"/>
  <sheetViews>
    <sheetView workbookViewId="0">
      <selection activeCell="A2" sqref="A2:G2"/>
    </sheetView>
  </sheetViews>
  <sheetFormatPr baseColWidth="10" defaultColWidth="11.42578125" defaultRowHeight="13.15" x14ac:dyDescent="0.4"/>
  <cols>
    <col min="1" max="1" width="13.140625" style="95" customWidth="1"/>
    <col min="2" max="2" width="55.140625" style="95" customWidth="1"/>
    <col min="3" max="16384" width="11.42578125" style="95"/>
  </cols>
  <sheetData>
    <row r="1" spans="1:6" ht="13.5" thickBot="1" x14ac:dyDescent="0.45">
      <c r="A1" s="93" t="s">
        <v>235</v>
      </c>
      <c r="B1" s="94"/>
      <c r="C1" s="93">
        <f>MAX(A3:A16)-1</f>
        <v>13</v>
      </c>
      <c r="D1" s="95">
        <v>14</v>
      </c>
      <c r="E1" s="95">
        <v>7</v>
      </c>
      <c r="F1" s="95">
        <v>7</v>
      </c>
    </row>
    <row r="2" spans="1:6" ht="13.5" thickTop="1" x14ac:dyDescent="0.4">
      <c r="A2" s="96" t="s">
        <v>25</v>
      </c>
      <c r="B2" s="96" t="s">
        <v>26</v>
      </c>
      <c r="C2" s="93" t="s">
        <v>27</v>
      </c>
      <c r="D2" s="95" t="s">
        <v>236</v>
      </c>
      <c r="E2" s="95" t="s">
        <v>237</v>
      </c>
      <c r="F2" s="95" t="s">
        <v>238</v>
      </c>
    </row>
    <row r="3" spans="1:6" ht="26.25" x14ac:dyDescent="0.4">
      <c r="A3" s="97">
        <v>1</v>
      </c>
      <c r="B3" s="98" t="s">
        <v>239</v>
      </c>
      <c r="C3" s="99"/>
    </row>
    <row r="4" spans="1:6" x14ac:dyDescent="0.4">
      <c r="A4" s="97">
        <v>2</v>
      </c>
      <c r="B4" s="97" t="s">
        <v>287</v>
      </c>
      <c r="C4" s="100"/>
    </row>
    <row r="5" spans="1:6" x14ac:dyDescent="0.4">
      <c r="A5" s="97">
        <v>3</v>
      </c>
      <c r="B5" s="97" t="s">
        <v>263</v>
      </c>
      <c r="C5" s="100"/>
    </row>
    <row r="6" spans="1:6" ht="39.4" x14ac:dyDescent="0.4">
      <c r="A6" s="97">
        <v>4</v>
      </c>
      <c r="B6" s="97" t="s">
        <v>240</v>
      </c>
      <c r="C6" s="100"/>
    </row>
    <row r="7" spans="1:6" x14ac:dyDescent="0.4">
      <c r="A7" s="97">
        <v>5</v>
      </c>
      <c r="B7" s="97" t="s">
        <v>241</v>
      </c>
      <c r="C7" s="100"/>
    </row>
    <row r="8" spans="1:6" x14ac:dyDescent="0.4">
      <c r="A8" s="97">
        <v>6</v>
      </c>
      <c r="B8" s="97" t="s">
        <v>242</v>
      </c>
      <c r="C8" s="100"/>
    </row>
    <row r="9" spans="1:6" x14ac:dyDescent="0.4">
      <c r="A9" s="97">
        <v>7</v>
      </c>
      <c r="B9" s="97" t="s">
        <v>243</v>
      </c>
      <c r="C9" s="100"/>
    </row>
    <row r="10" spans="1:6" ht="15.5" customHeight="1" x14ac:dyDescent="0.4">
      <c r="A10" s="97">
        <v>8</v>
      </c>
      <c r="B10" s="97" t="s">
        <v>254</v>
      </c>
    </row>
    <row r="11" spans="1:6" ht="15.5" customHeight="1" x14ac:dyDescent="0.4">
      <c r="A11" s="97">
        <v>9</v>
      </c>
      <c r="B11" s="97" t="s">
        <v>281</v>
      </c>
    </row>
    <row r="12" spans="1:6" ht="15.5" customHeight="1" x14ac:dyDescent="0.4">
      <c r="A12" s="97">
        <v>10</v>
      </c>
      <c r="B12" s="97" t="s">
        <v>373</v>
      </c>
    </row>
    <row r="13" spans="1:6" x14ac:dyDescent="0.4">
      <c r="A13" s="97">
        <v>11</v>
      </c>
      <c r="B13" s="97" t="s">
        <v>288</v>
      </c>
      <c r="C13" s="100"/>
    </row>
    <row r="14" spans="1:6" x14ac:dyDescent="0.4">
      <c r="A14" s="97">
        <v>12</v>
      </c>
      <c r="B14" s="97" t="s">
        <v>361</v>
      </c>
      <c r="C14" s="100"/>
    </row>
    <row r="15" spans="1:6" x14ac:dyDescent="0.4">
      <c r="A15" s="97">
        <v>13</v>
      </c>
      <c r="B15" s="97" t="s">
        <v>309</v>
      </c>
      <c r="C15" s="93"/>
    </row>
    <row r="16" spans="1:6" x14ac:dyDescent="0.4">
      <c r="A16" s="97">
        <v>14</v>
      </c>
      <c r="B16" s="97"/>
      <c r="C16" s="93"/>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74"/>
  <sheetViews>
    <sheetView workbookViewId="0">
      <pane xSplit="1" ySplit="1" topLeftCell="B46" activePane="bottomRight" state="frozen"/>
      <selection activeCell="A2" sqref="A2:G2"/>
      <selection pane="topRight" activeCell="A2" sqref="A2:G2"/>
      <selection pane="bottomLeft" activeCell="A2" sqref="A2:G2"/>
      <selection pane="bottomRight" activeCell="A2" sqref="A2:G2"/>
    </sheetView>
  </sheetViews>
  <sheetFormatPr baseColWidth="10" defaultColWidth="11.42578125" defaultRowHeight="13.9" x14ac:dyDescent="0.4"/>
  <cols>
    <col min="1" max="1" width="16.42578125" style="60" bestFit="1" customWidth="1"/>
    <col min="2" max="2" width="54.42578125" style="60" bestFit="1" customWidth="1"/>
    <col min="3" max="3" width="6.5703125" style="61" customWidth="1"/>
    <col min="4" max="16384" width="11.42578125" style="60"/>
  </cols>
  <sheetData>
    <row r="1" spans="1:3" x14ac:dyDescent="0.4">
      <c r="A1" s="60" t="s">
        <v>205</v>
      </c>
      <c r="B1" s="60" t="s">
        <v>204</v>
      </c>
    </row>
    <row r="2" spans="1:3" x14ac:dyDescent="0.4">
      <c r="A2" s="64" t="s">
        <v>203</v>
      </c>
      <c r="B2" s="63">
        <v>8</v>
      </c>
      <c r="C2" s="62"/>
    </row>
    <row r="3" spans="1:3" x14ac:dyDescent="0.4">
      <c r="A3" s="60">
        <v>1</v>
      </c>
      <c r="B3" s="60" t="s">
        <v>202</v>
      </c>
    </row>
    <row r="4" spans="1:3" x14ac:dyDescent="0.4">
      <c r="A4" s="60">
        <v>2</v>
      </c>
      <c r="B4" s="60" t="s">
        <v>201</v>
      </c>
    </row>
    <row r="5" spans="1:3" x14ac:dyDescent="0.4">
      <c r="A5" s="60">
        <v>3</v>
      </c>
      <c r="B5" s="60" t="s">
        <v>200</v>
      </c>
    </row>
    <row r="6" spans="1:3" x14ac:dyDescent="0.4">
      <c r="A6" s="60">
        <v>4</v>
      </c>
      <c r="B6" s="60" t="s">
        <v>199</v>
      </c>
    </row>
    <row r="7" spans="1:3" x14ac:dyDescent="0.4">
      <c r="A7" s="60">
        <v>5</v>
      </c>
      <c r="B7" s="60" t="s">
        <v>198</v>
      </c>
    </row>
    <row r="8" spans="1:3" x14ac:dyDescent="0.4">
      <c r="A8" s="60">
        <v>6</v>
      </c>
      <c r="B8" s="60" t="s">
        <v>197</v>
      </c>
    </row>
    <row r="9" spans="1:3" x14ac:dyDescent="0.4">
      <c r="A9" s="60">
        <v>7</v>
      </c>
      <c r="B9" s="60" t="s">
        <v>196</v>
      </c>
    </row>
    <row r="10" spans="1:3" ht="15.4" x14ac:dyDescent="0.45">
      <c r="A10" s="108"/>
      <c r="C10" s="60"/>
    </row>
    <row r="11" spans="1:3" ht="15.4" x14ac:dyDescent="0.45">
      <c r="A11" s="108"/>
      <c r="C11" s="60"/>
    </row>
    <row r="12" spans="1:3" ht="15.4" x14ac:dyDescent="0.45">
      <c r="A12" s="108"/>
      <c r="C12" s="60"/>
    </row>
    <row r="13" spans="1:3" x14ac:dyDescent="0.4">
      <c r="A13" s="64" t="s">
        <v>195</v>
      </c>
      <c r="B13" s="63">
        <v>8</v>
      </c>
      <c r="C13" s="62"/>
    </row>
    <row r="14" spans="1:3" x14ac:dyDescent="0.4">
      <c r="A14" s="60">
        <v>1</v>
      </c>
      <c r="B14" s="60" t="s">
        <v>194</v>
      </c>
    </row>
    <row r="15" spans="1:3" x14ac:dyDescent="0.4">
      <c r="A15" s="60">
        <v>2</v>
      </c>
      <c r="B15" s="60" t="s">
        <v>193</v>
      </c>
    </row>
    <row r="16" spans="1:3" x14ac:dyDescent="0.4">
      <c r="A16" s="60">
        <v>3</v>
      </c>
      <c r="B16" s="60" t="s">
        <v>192</v>
      </c>
    </row>
    <row r="17" spans="1:3" x14ac:dyDescent="0.4">
      <c r="A17" s="60">
        <v>4</v>
      </c>
      <c r="B17" s="60" t="s">
        <v>191</v>
      </c>
    </row>
    <row r="18" spans="1:3" x14ac:dyDescent="0.4">
      <c r="A18" s="60">
        <v>5</v>
      </c>
      <c r="B18" s="60" t="s">
        <v>213</v>
      </c>
    </row>
    <row r="19" spans="1:3" x14ac:dyDescent="0.4">
      <c r="A19" s="60">
        <v>6</v>
      </c>
      <c r="B19" s="60" t="s">
        <v>289</v>
      </c>
    </row>
    <row r="20" spans="1:3" x14ac:dyDescent="0.4">
      <c r="A20" s="60">
        <v>7</v>
      </c>
      <c r="B20" s="60" t="s">
        <v>190</v>
      </c>
    </row>
    <row r="21" spans="1:3" x14ac:dyDescent="0.4">
      <c r="A21" s="60">
        <v>8</v>
      </c>
    </row>
    <row r="24" spans="1:3" x14ac:dyDescent="0.4">
      <c r="A24" s="60" t="s">
        <v>189</v>
      </c>
      <c r="B24" s="63">
        <v>6</v>
      </c>
      <c r="C24" s="62">
        <v>6</v>
      </c>
    </row>
    <row r="25" spans="1:3" x14ac:dyDescent="0.4">
      <c r="A25" s="60">
        <v>1</v>
      </c>
      <c r="B25" s="60" t="s">
        <v>188</v>
      </c>
    </row>
    <row r="26" spans="1:3" ht="16.149999999999999" x14ac:dyDescent="0.55000000000000004">
      <c r="A26" s="60">
        <v>2</v>
      </c>
      <c r="B26" s="60" t="s">
        <v>187</v>
      </c>
    </row>
    <row r="27" spans="1:3" ht="16.149999999999999" x14ac:dyDescent="0.55000000000000004">
      <c r="A27" s="60">
        <v>3</v>
      </c>
      <c r="B27" s="60" t="s">
        <v>186</v>
      </c>
    </row>
    <row r="28" spans="1:3" x14ac:dyDescent="0.4">
      <c r="A28" s="60">
        <v>4</v>
      </c>
      <c r="B28" s="60" t="s">
        <v>185</v>
      </c>
    </row>
    <row r="29" spans="1:3" x14ac:dyDescent="0.4">
      <c r="A29" s="60">
        <v>5</v>
      </c>
      <c r="B29" s="60" t="s">
        <v>184</v>
      </c>
    </row>
    <row r="30" spans="1:3" x14ac:dyDescent="0.4">
      <c r="A30" s="60">
        <v>6</v>
      </c>
    </row>
    <row r="33" spans="1:3" x14ac:dyDescent="0.4">
      <c r="A33" s="60" t="s">
        <v>183</v>
      </c>
      <c r="B33" s="63">
        <v>4</v>
      </c>
      <c r="C33" s="62"/>
    </row>
    <row r="34" spans="1:3" ht="16.149999999999999" x14ac:dyDescent="0.55000000000000004">
      <c r="A34" s="60">
        <v>1</v>
      </c>
      <c r="B34" s="60" t="s">
        <v>182</v>
      </c>
    </row>
    <row r="35" spans="1:3" x14ac:dyDescent="0.4">
      <c r="A35" s="60">
        <v>2</v>
      </c>
      <c r="B35" s="60" t="s">
        <v>181</v>
      </c>
    </row>
    <row r="36" spans="1:3" x14ac:dyDescent="0.4">
      <c r="A36" s="60">
        <v>3</v>
      </c>
      <c r="B36" s="60" t="s">
        <v>180</v>
      </c>
    </row>
    <row r="37" spans="1:3" x14ac:dyDescent="0.4">
      <c r="A37" s="60">
        <v>4</v>
      </c>
    </row>
    <row r="40" spans="1:3" x14ac:dyDescent="0.4">
      <c r="A40" s="64" t="s">
        <v>179</v>
      </c>
      <c r="B40" s="63">
        <v>11</v>
      </c>
      <c r="C40" s="62"/>
    </row>
    <row r="41" spans="1:3" x14ac:dyDescent="0.4">
      <c r="A41" s="60">
        <v>1</v>
      </c>
      <c r="B41" s="60" t="s">
        <v>178</v>
      </c>
    </row>
    <row r="42" spans="1:3" x14ac:dyDescent="0.4">
      <c r="A42" s="60">
        <v>2</v>
      </c>
      <c r="B42" s="60" t="s">
        <v>177</v>
      </c>
    </row>
    <row r="43" spans="1:3" x14ac:dyDescent="0.4">
      <c r="A43" s="60">
        <v>3</v>
      </c>
      <c r="B43" s="60" t="s">
        <v>176</v>
      </c>
    </row>
    <row r="44" spans="1:3" x14ac:dyDescent="0.4">
      <c r="A44" s="60">
        <v>4</v>
      </c>
      <c r="B44" s="60" t="s">
        <v>175</v>
      </c>
    </row>
    <row r="45" spans="1:3" x14ac:dyDescent="0.4">
      <c r="A45" s="60">
        <v>5</v>
      </c>
      <c r="B45" s="60" t="s">
        <v>174</v>
      </c>
    </row>
    <row r="46" spans="1:3" x14ac:dyDescent="0.4">
      <c r="A46" s="60">
        <v>6</v>
      </c>
      <c r="B46" s="60" t="s">
        <v>173</v>
      </c>
    </row>
    <row r="47" spans="1:3" x14ac:dyDescent="0.4">
      <c r="A47" s="60">
        <v>7</v>
      </c>
      <c r="B47" s="60" t="s">
        <v>172</v>
      </c>
    </row>
    <row r="48" spans="1:3" x14ac:dyDescent="0.4">
      <c r="A48" s="60">
        <v>8</v>
      </c>
      <c r="B48" s="60" t="s">
        <v>171</v>
      </c>
    </row>
    <row r="49" spans="1:3" x14ac:dyDescent="0.4">
      <c r="A49" s="60">
        <v>9</v>
      </c>
      <c r="B49" s="60" t="s">
        <v>260</v>
      </c>
    </row>
    <row r="50" spans="1:3" x14ac:dyDescent="0.4">
      <c r="A50" s="60">
        <v>10</v>
      </c>
      <c r="B50" s="60" t="s">
        <v>4</v>
      </c>
    </row>
    <row r="51" spans="1:3" x14ac:dyDescent="0.4">
      <c r="A51" s="60">
        <v>11</v>
      </c>
    </row>
    <row r="54" spans="1:3" x14ac:dyDescent="0.4">
      <c r="A54" s="60" t="s">
        <v>170</v>
      </c>
      <c r="B54" s="63">
        <v>20</v>
      </c>
      <c r="C54" s="62"/>
    </row>
    <row r="55" spans="1:3" x14ac:dyDescent="0.4">
      <c r="A55" s="60">
        <v>1</v>
      </c>
      <c r="B55" s="60" t="s">
        <v>214</v>
      </c>
    </row>
    <row r="56" spans="1:3" x14ac:dyDescent="0.4">
      <c r="A56" s="60">
        <v>2</v>
      </c>
      <c r="B56" s="60" t="s">
        <v>169</v>
      </c>
    </row>
    <row r="57" spans="1:3" s="61" customFormat="1" x14ac:dyDescent="0.4">
      <c r="A57" s="60">
        <v>3</v>
      </c>
      <c r="B57" s="60" t="s">
        <v>168</v>
      </c>
    </row>
    <row r="58" spans="1:3" s="61" customFormat="1" x14ac:dyDescent="0.4">
      <c r="A58" s="60">
        <v>4</v>
      </c>
      <c r="B58" s="60" t="s">
        <v>167</v>
      </c>
    </row>
    <row r="59" spans="1:3" s="61" customFormat="1" x14ac:dyDescent="0.4">
      <c r="A59" s="60">
        <v>5</v>
      </c>
      <c r="B59" s="60" t="s">
        <v>166</v>
      </c>
    </row>
    <row r="60" spans="1:3" s="61" customFormat="1" x14ac:dyDescent="0.4">
      <c r="A60" s="60">
        <v>6</v>
      </c>
      <c r="B60" s="60" t="s">
        <v>261</v>
      </c>
    </row>
    <row r="61" spans="1:3" s="61" customFormat="1" x14ac:dyDescent="0.4">
      <c r="A61" s="60">
        <v>7</v>
      </c>
      <c r="B61" s="60" t="s">
        <v>165</v>
      </c>
    </row>
    <row r="62" spans="1:3" s="61" customFormat="1" x14ac:dyDescent="0.4">
      <c r="A62" s="60">
        <v>8</v>
      </c>
      <c r="B62" s="60" t="s">
        <v>275</v>
      </c>
    </row>
    <row r="63" spans="1:3" s="61" customFormat="1" x14ac:dyDescent="0.4">
      <c r="A63" s="60">
        <v>9</v>
      </c>
      <c r="B63" s="60" t="s">
        <v>295</v>
      </c>
    </row>
    <row r="64" spans="1:3" s="61" customFormat="1" x14ac:dyDescent="0.4">
      <c r="A64" s="60">
        <v>10</v>
      </c>
      <c r="B64" s="60" t="s">
        <v>164</v>
      </c>
    </row>
    <row r="65" spans="1:2" s="61" customFormat="1" x14ac:dyDescent="0.4">
      <c r="A65" s="60">
        <v>11</v>
      </c>
      <c r="B65" s="60" t="s">
        <v>223</v>
      </c>
    </row>
    <row r="66" spans="1:2" s="61" customFormat="1" x14ac:dyDescent="0.4">
      <c r="A66" s="60">
        <v>12</v>
      </c>
      <c r="B66" s="60" t="s">
        <v>233</v>
      </c>
    </row>
    <row r="67" spans="1:2" s="61" customFormat="1" x14ac:dyDescent="0.4">
      <c r="A67" s="60">
        <v>13</v>
      </c>
      <c r="B67" s="60" t="s">
        <v>161</v>
      </c>
    </row>
    <row r="68" spans="1:2" s="61" customFormat="1" x14ac:dyDescent="0.4">
      <c r="A68" s="60">
        <v>14</v>
      </c>
      <c r="B68" s="60" t="s">
        <v>163</v>
      </c>
    </row>
    <row r="69" spans="1:2" s="61" customFormat="1" x14ac:dyDescent="0.4">
      <c r="A69" s="60">
        <v>15</v>
      </c>
      <c r="B69" s="60" t="s">
        <v>162</v>
      </c>
    </row>
    <row r="70" spans="1:2" s="61" customFormat="1" x14ac:dyDescent="0.4">
      <c r="A70" s="60">
        <v>16</v>
      </c>
      <c r="B70" s="60" t="s">
        <v>210</v>
      </c>
    </row>
    <row r="71" spans="1:2" s="61" customFormat="1" x14ac:dyDescent="0.4">
      <c r="A71" s="60">
        <v>17</v>
      </c>
      <c r="B71" s="60" t="s">
        <v>262</v>
      </c>
    </row>
    <row r="72" spans="1:2" s="61" customFormat="1" x14ac:dyDescent="0.4">
      <c r="A72" s="60">
        <v>18</v>
      </c>
      <c r="B72" s="60" t="s">
        <v>296</v>
      </c>
    </row>
    <row r="73" spans="1:2" s="61" customFormat="1" x14ac:dyDescent="0.4">
      <c r="A73" s="60">
        <v>19</v>
      </c>
      <c r="B73" s="60" t="s">
        <v>4</v>
      </c>
    </row>
    <row r="74" spans="1:2" x14ac:dyDescent="0.4">
      <c r="A74" s="60">
        <v>20</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2"/>
  <sheetViews>
    <sheetView workbookViewId="0">
      <selection activeCell="A2" sqref="A2:G2"/>
    </sheetView>
  </sheetViews>
  <sheetFormatPr baseColWidth="10" defaultColWidth="11.42578125" defaultRowHeight="15.4" x14ac:dyDescent="0.45"/>
  <cols>
    <col min="1" max="1" width="24.42578125" style="13" customWidth="1"/>
    <col min="2" max="2" width="55.140625" style="14" customWidth="1"/>
    <col min="3" max="16384" width="11.42578125" style="13"/>
  </cols>
  <sheetData>
    <row r="1" spans="1:3" ht="15.75" thickBot="1" x14ac:dyDescent="0.5">
      <c r="A1" s="22" t="str">
        <f>Ergebnisse!A22</f>
        <v>Wasser (Water)</v>
      </c>
      <c r="B1" s="21">
        <v>20</v>
      </c>
      <c r="C1" s="13">
        <f>MAX($A$3:$A$22)-1</f>
        <v>19</v>
      </c>
    </row>
    <row r="2" spans="1:3" ht="15.75" thickTop="1" x14ac:dyDescent="0.4">
      <c r="A2" s="28"/>
      <c r="B2" s="18" t="s">
        <v>26</v>
      </c>
      <c r="C2" s="13" t="s">
        <v>28</v>
      </c>
    </row>
    <row r="3" spans="1:3" x14ac:dyDescent="0.45">
      <c r="A3" s="17">
        <v>1</v>
      </c>
      <c r="B3" s="26" t="s">
        <v>52</v>
      </c>
      <c r="C3" s="14"/>
    </row>
    <row r="4" spans="1:3" x14ac:dyDescent="0.45">
      <c r="A4" s="17">
        <v>2</v>
      </c>
      <c r="B4" s="26" t="s">
        <v>53</v>
      </c>
      <c r="C4" s="14" t="s">
        <v>29</v>
      </c>
    </row>
    <row r="5" spans="1:3" x14ac:dyDescent="0.45">
      <c r="A5" s="17">
        <v>3</v>
      </c>
      <c r="B5" s="26" t="s">
        <v>245</v>
      </c>
      <c r="C5" s="14"/>
    </row>
    <row r="6" spans="1:3" x14ac:dyDescent="0.45">
      <c r="A6" s="17">
        <v>4</v>
      </c>
      <c r="B6" s="26" t="s">
        <v>246</v>
      </c>
      <c r="C6" s="14" t="s">
        <v>29</v>
      </c>
    </row>
    <row r="7" spans="1:3" x14ac:dyDescent="0.45">
      <c r="A7" s="17">
        <v>5</v>
      </c>
      <c r="B7" s="26" t="s">
        <v>57</v>
      </c>
      <c r="C7" s="30"/>
    </row>
    <row r="8" spans="1:3" x14ac:dyDescent="0.45">
      <c r="A8" s="17">
        <v>6</v>
      </c>
      <c r="B8" s="26" t="s">
        <v>55</v>
      </c>
      <c r="C8" s="30" t="s">
        <v>29</v>
      </c>
    </row>
    <row r="9" spans="1:3" x14ac:dyDescent="0.45">
      <c r="A9" s="17">
        <v>7</v>
      </c>
      <c r="B9" s="26" t="s">
        <v>58</v>
      </c>
      <c r="C9" s="30"/>
    </row>
    <row r="10" spans="1:3" x14ac:dyDescent="0.45">
      <c r="A10" s="17">
        <v>8</v>
      </c>
      <c r="B10" s="26" t="s">
        <v>56</v>
      </c>
      <c r="C10" s="30" t="s">
        <v>29</v>
      </c>
    </row>
    <row r="11" spans="1:3" x14ac:dyDescent="0.45">
      <c r="A11" s="17">
        <v>9</v>
      </c>
      <c r="B11" s="26" t="s">
        <v>139</v>
      </c>
      <c r="C11" s="14"/>
    </row>
    <row r="12" spans="1:3" x14ac:dyDescent="0.45">
      <c r="A12" s="17">
        <v>10</v>
      </c>
      <c r="B12" s="26" t="s">
        <v>140</v>
      </c>
      <c r="C12" s="14" t="s">
        <v>29</v>
      </c>
    </row>
    <row r="13" spans="1:3" x14ac:dyDescent="0.45">
      <c r="A13" s="17">
        <v>11</v>
      </c>
      <c r="B13" s="26" t="s">
        <v>54</v>
      </c>
      <c r="C13" s="14"/>
    </row>
    <row r="14" spans="1:3" x14ac:dyDescent="0.45">
      <c r="A14" s="17">
        <v>12</v>
      </c>
      <c r="B14" s="26" t="s">
        <v>226</v>
      </c>
      <c r="C14" s="30"/>
    </row>
    <row r="15" spans="1:3" x14ac:dyDescent="0.45">
      <c r="A15" s="17">
        <v>13</v>
      </c>
      <c r="B15" s="26" t="s">
        <v>103</v>
      </c>
      <c r="C15" s="30"/>
    </row>
    <row r="16" spans="1:3" x14ac:dyDescent="0.45">
      <c r="A16" s="17">
        <v>14</v>
      </c>
      <c r="B16" s="26" t="s">
        <v>292</v>
      </c>
      <c r="C16" s="30"/>
    </row>
    <row r="17" spans="1:3" x14ac:dyDescent="0.45">
      <c r="A17" s="17">
        <v>15</v>
      </c>
      <c r="B17" s="26" t="s">
        <v>247</v>
      </c>
      <c r="C17" s="30"/>
    </row>
    <row r="18" spans="1:3" x14ac:dyDescent="0.45">
      <c r="A18" s="17">
        <v>16</v>
      </c>
      <c r="B18" s="26" t="s">
        <v>286</v>
      </c>
      <c r="C18" s="30"/>
    </row>
    <row r="19" spans="1:3" x14ac:dyDescent="0.45">
      <c r="A19" s="17">
        <v>17</v>
      </c>
      <c r="B19" s="26" t="s">
        <v>210</v>
      </c>
      <c r="C19" s="30"/>
    </row>
    <row r="20" spans="1:3" x14ac:dyDescent="0.45">
      <c r="A20" s="17">
        <v>18</v>
      </c>
      <c r="B20" s="26" t="s">
        <v>362</v>
      </c>
      <c r="C20" s="30"/>
    </row>
    <row r="21" spans="1:3" ht="13.9" x14ac:dyDescent="0.4">
      <c r="A21" s="17">
        <v>19</v>
      </c>
      <c r="B21" s="26" t="s">
        <v>4</v>
      </c>
      <c r="C21" s="29"/>
    </row>
    <row r="22" spans="1:3" x14ac:dyDescent="0.4">
      <c r="A22" s="17">
        <v>20</v>
      </c>
      <c r="B22"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2"/>
  <sheetViews>
    <sheetView workbookViewId="0">
      <selection activeCell="A2" sqref="A2:G2"/>
    </sheetView>
  </sheetViews>
  <sheetFormatPr baseColWidth="10" defaultColWidth="11.42578125" defaultRowHeight="15.4" x14ac:dyDescent="0.45"/>
  <cols>
    <col min="1" max="1" width="16.5703125" style="14" customWidth="1"/>
    <col min="2" max="2" width="64.42578125" style="14" customWidth="1"/>
    <col min="3" max="3" width="6.85546875" style="14" bestFit="1" customWidth="1"/>
    <col min="4" max="16384" width="11.42578125" style="14"/>
  </cols>
  <sheetData>
    <row r="1" spans="1:3" ht="46.5" thickBot="1" x14ac:dyDescent="0.5">
      <c r="A1" s="19" t="str">
        <f>Ergebnisse!A23</f>
        <v>Rohprotein (N * 6,25)
(crude protein)</v>
      </c>
      <c r="B1" s="21">
        <v>20</v>
      </c>
      <c r="C1" s="14">
        <f>MAX($A$3:$A$22)-1</f>
        <v>19</v>
      </c>
    </row>
    <row r="2" spans="1:3" ht="15.75" thickTop="1" x14ac:dyDescent="0.45">
      <c r="A2" s="18" t="s">
        <v>25</v>
      </c>
      <c r="B2" s="18" t="s">
        <v>26</v>
      </c>
      <c r="C2" s="14" t="s">
        <v>27</v>
      </c>
    </row>
    <row r="3" spans="1:3" x14ac:dyDescent="0.45">
      <c r="A3" s="17">
        <v>1</v>
      </c>
      <c r="B3" s="26" t="s">
        <v>59</v>
      </c>
    </row>
    <row r="4" spans="1:3" x14ac:dyDescent="0.45">
      <c r="A4" s="17">
        <v>2</v>
      </c>
      <c r="B4" s="26" t="s">
        <v>60</v>
      </c>
      <c r="C4" s="14" t="s">
        <v>29</v>
      </c>
    </row>
    <row r="5" spans="1:3" x14ac:dyDescent="0.45">
      <c r="A5" s="17">
        <v>3</v>
      </c>
      <c r="B5" s="26" t="s">
        <v>66</v>
      </c>
      <c r="C5" s="30"/>
    </row>
    <row r="6" spans="1:3" x14ac:dyDescent="0.45">
      <c r="A6" s="17">
        <v>4</v>
      </c>
      <c r="B6" s="26" t="s">
        <v>64</v>
      </c>
      <c r="C6" s="30" t="s">
        <v>29</v>
      </c>
    </row>
    <row r="7" spans="1:3" x14ac:dyDescent="0.45">
      <c r="A7" s="17">
        <v>5</v>
      </c>
      <c r="B7" s="26" t="s">
        <v>248</v>
      </c>
    </row>
    <row r="8" spans="1:3" x14ac:dyDescent="0.45">
      <c r="A8" s="17">
        <v>6</v>
      </c>
      <c r="B8" s="26" t="s">
        <v>249</v>
      </c>
      <c r="C8" s="14" t="s">
        <v>29</v>
      </c>
    </row>
    <row r="9" spans="1:3" x14ac:dyDescent="0.45">
      <c r="A9" s="17">
        <v>7</v>
      </c>
      <c r="B9" s="26" t="s">
        <v>65</v>
      </c>
      <c r="C9" s="30"/>
    </row>
    <row r="10" spans="1:3" x14ac:dyDescent="0.45">
      <c r="A10" s="17">
        <v>8</v>
      </c>
      <c r="B10" s="26" t="s">
        <v>63</v>
      </c>
      <c r="C10" s="30" t="s">
        <v>29</v>
      </c>
    </row>
    <row r="11" spans="1:3" x14ac:dyDescent="0.45">
      <c r="A11" s="17">
        <v>9</v>
      </c>
      <c r="B11" s="26" t="s">
        <v>122</v>
      </c>
      <c r="C11" s="30"/>
    </row>
    <row r="12" spans="1:3" x14ac:dyDescent="0.45">
      <c r="A12" s="17">
        <v>10</v>
      </c>
      <c r="B12" s="26" t="s">
        <v>123</v>
      </c>
      <c r="C12" s="30" t="s">
        <v>29</v>
      </c>
    </row>
    <row r="13" spans="1:3" x14ac:dyDescent="0.45">
      <c r="A13" s="17">
        <v>11</v>
      </c>
      <c r="B13" s="26" t="s">
        <v>277</v>
      </c>
    </row>
    <row r="14" spans="1:3" x14ac:dyDescent="0.45">
      <c r="A14" s="17">
        <v>12</v>
      </c>
      <c r="B14" s="26" t="s">
        <v>278</v>
      </c>
      <c r="C14" s="14" t="s">
        <v>29</v>
      </c>
    </row>
    <row r="15" spans="1:3" x14ac:dyDescent="0.45">
      <c r="A15" s="17">
        <v>13</v>
      </c>
      <c r="B15" s="26" t="s">
        <v>61</v>
      </c>
      <c r="C15" s="30"/>
    </row>
    <row r="16" spans="1:3" x14ac:dyDescent="0.45">
      <c r="A16" s="17">
        <v>14</v>
      </c>
      <c r="B16" s="26" t="s">
        <v>62</v>
      </c>
      <c r="C16" s="30"/>
    </row>
    <row r="17" spans="1:3" x14ac:dyDescent="0.45">
      <c r="A17" s="17">
        <v>15</v>
      </c>
      <c r="B17" s="26" t="s">
        <v>104</v>
      </c>
      <c r="C17" s="30"/>
    </row>
    <row r="18" spans="1:3" x14ac:dyDescent="0.45">
      <c r="A18" s="17">
        <v>16</v>
      </c>
      <c r="B18" s="26" t="s">
        <v>141</v>
      </c>
      <c r="C18" s="30"/>
    </row>
    <row r="19" spans="1:3" x14ac:dyDescent="0.45">
      <c r="A19" s="17">
        <v>17</v>
      </c>
      <c r="B19" s="26" t="s">
        <v>138</v>
      </c>
      <c r="C19" s="30"/>
    </row>
    <row r="20" spans="1:3" x14ac:dyDescent="0.45">
      <c r="A20" s="17">
        <v>18</v>
      </c>
      <c r="B20" s="26" t="s">
        <v>210</v>
      </c>
      <c r="C20" s="30"/>
    </row>
    <row r="21" spans="1:3" x14ac:dyDescent="0.45">
      <c r="A21" s="17">
        <v>19</v>
      </c>
      <c r="B21" s="26" t="s">
        <v>46</v>
      </c>
      <c r="C21" s="30"/>
    </row>
    <row r="22" spans="1:3" x14ac:dyDescent="0.45">
      <c r="A22" s="17">
        <v>20</v>
      </c>
      <c r="B22" s="16"/>
      <c r="C22"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7"/>
  <sheetViews>
    <sheetView workbookViewId="0">
      <selection activeCell="A2" sqref="A2:G2"/>
    </sheetView>
  </sheetViews>
  <sheetFormatPr baseColWidth="10" defaultColWidth="11.42578125" defaultRowHeight="15.4" x14ac:dyDescent="0.45"/>
  <cols>
    <col min="1" max="1" width="13.140625" style="14" customWidth="1"/>
    <col min="2" max="2" width="55.140625" style="14" customWidth="1"/>
    <col min="3" max="16384" width="11.42578125" style="14"/>
  </cols>
  <sheetData>
    <row r="1" spans="1:3" ht="15.75" thickBot="1" x14ac:dyDescent="0.5">
      <c r="A1" s="14" t="str">
        <f>Ergebnisse!A24</f>
        <v>Fett (Fat)</v>
      </c>
      <c r="B1" s="14">
        <v>25</v>
      </c>
      <c r="C1" s="14">
        <f>MAX($A$3:$A$27)-1</f>
        <v>24</v>
      </c>
    </row>
    <row r="2" spans="1:3" ht="15.75" thickTop="1" x14ac:dyDescent="0.45">
      <c r="A2" s="18" t="s">
        <v>25</v>
      </c>
      <c r="B2" s="18" t="s">
        <v>26</v>
      </c>
    </row>
    <row r="3" spans="1:3" x14ac:dyDescent="0.45">
      <c r="A3" s="17">
        <v>1</v>
      </c>
      <c r="B3" s="26" t="s">
        <v>67</v>
      </c>
    </row>
    <row r="4" spans="1:3" x14ac:dyDescent="0.45">
      <c r="A4" s="17">
        <v>2</v>
      </c>
      <c r="B4" s="26" t="s">
        <v>68</v>
      </c>
      <c r="C4" s="14" t="s">
        <v>29</v>
      </c>
    </row>
    <row r="5" spans="1:3" x14ac:dyDescent="0.45">
      <c r="A5" s="17">
        <v>3</v>
      </c>
      <c r="B5" s="26" t="s">
        <v>250</v>
      </c>
    </row>
    <row r="6" spans="1:3" x14ac:dyDescent="0.45">
      <c r="A6" s="17">
        <v>4</v>
      </c>
      <c r="B6" s="26" t="s">
        <v>251</v>
      </c>
      <c r="C6" s="14" t="s">
        <v>29</v>
      </c>
    </row>
    <row r="7" spans="1:3" x14ac:dyDescent="0.45">
      <c r="A7" s="17">
        <v>5</v>
      </c>
      <c r="B7" s="26" t="s">
        <v>74</v>
      </c>
      <c r="C7" s="30"/>
    </row>
    <row r="8" spans="1:3" x14ac:dyDescent="0.45">
      <c r="A8" s="17">
        <v>6</v>
      </c>
      <c r="B8" s="26" t="s">
        <v>72</v>
      </c>
      <c r="C8" s="30" t="s">
        <v>29</v>
      </c>
    </row>
    <row r="9" spans="1:3" ht="16.5" customHeight="1" x14ac:dyDescent="0.45">
      <c r="A9" s="17">
        <v>7</v>
      </c>
      <c r="B9" s="26" t="s">
        <v>73</v>
      </c>
      <c r="C9" s="30"/>
    </row>
    <row r="10" spans="1:3" ht="16.5" customHeight="1" x14ac:dyDescent="0.45">
      <c r="A10" s="17">
        <v>8</v>
      </c>
      <c r="B10" s="26" t="s">
        <v>71</v>
      </c>
      <c r="C10" s="30" t="s">
        <v>29</v>
      </c>
    </row>
    <row r="11" spans="1:3" ht="16.5" customHeight="1" x14ac:dyDescent="0.45">
      <c r="A11" s="17">
        <v>9</v>
      </c>
      <c r="B11" s="26" t="s">
        <v>120</v>
      </c>
    </row>
    <row r="12" spans="1:3" ht="16.5" customHeight="1" x14ac:dyDescent="0.45">
      <c r="A12" s="17">
        <v>10</v>
      </c>
      <c r="B12" s="26" t="s">
        <v>121</v>
      </c>
      <c r="C12" s="14" t="s">
        <v>29</v>
      </c>
    </row>
    <row r="13" spans="1:3" ht="16.5" customHeight="1" x14ac:dyDescent="0.45">
      <c r="A13" s="17">
        <v>11</v>
      </c>
      <c r="B13" s="26" t="s">
        <v>279</v>
      </c>
    </row>
    <row r="14" spans="1:3" ht="16.5" customHeight="1" x14ac:dyDescent="0.45">
      <c r="A14" s="17">
        <v>12</v>
      </c>
      <c r="B14" s="26" t="s">
        <v>280</v>
      </c>
      <c r="C14" s="14" t="s">
        <v>29</v>
      </c>
    </row>
    <row r="15" spans="1:3" ht="16.5" customHeight="1" x14ac:dyDescent="0.45">
      <c r="A15" s="17">
        <v>13</v>
      </c>
      <c r="B15" s="26" t="s">
        <v>69</v>
      </c>
    </row>
    <row r="16" spans="1:3" ht="16.5" customHeight="1" x14ac:dyDescent="0.45">
      <c r="A16" s="17">
        <v>14</v>
      </c>
      <c r="B16" s="26" t="s">
        <v>145</v>
      </c>
    </row>
    <row r="17" spans="1:3" ht="16.5" customHeight="1" x14ac:dyDescent="0.45">
      <c r="A17" s="17">
        <v>15</v>
      </c>
      <c r="B17" s="26" t="s">
        <v>264</v>
      </c>
      <c r="C17" s="30"/>
    </row>
    <row r="18" spans="1:3" ht="16.5" customHeight="1" x14ac:dyDescent="0.45">
      <c r="A18" s="17">
        <v>16</v>
      </c>
      <c r="B18" s="26" t="s">
        <v>70</v>
      </c>
      <c r="C18" s="30"/>
    </row>
    <row r="19" spans="1:3" ht="26.25" x14ac:dyDescent="0.45">
      <c r="A19" s="17">
        <v>17</v>
      </c>
      <c r="B19" s="53" t="s">
        <v>144</v>
      </c>
      <c r="C19" s="30"/>
    </row>
    <row r="20" spans="1:3" ht="16.5" customHeight="1" x14ac:dyDescent="0.45">
      <c r="A20" s="17">
        <v>18</v>
      </c>
      <c r="B20" s="26" t="s">
        <v>152</v>
      </c>
      <c r="C20" s="30"/>
    </row>
    <row r="21" spans="1:3" ht="16.5" customHeight="1" x14ac:dyDescent="0.45">
      <c r="A21" s="17">
        <v>19</v>
      </c>
      <c r="B21" s="26" t="s">
        <v>290</v>
      </c>
      <c r="C21" s="30"/>
    </row>
    <row r="22" spans="1:3" ht="16.5" customHeight="1" x14ac:dyDescent="0.45">
      <c r="A22" s="17">
        <v>20</v>
      </c>
      <c r="B22" s="26" t="s">
        <v>210</v>
      </c>
      <c r="C22" s="30"/>
    </row>
    <row r="23" spans="1:3" ht="16.5" customHeight="1" x14ac:dyDescent="0.45">
      <c r="A23" s="17">
        <v>21</v>
      </c>
      <c r="B23" s="26" t="s">
        <v>252</v>
      </c>
      <c r="C23" s="30"/>
    </row>
    <row r="24" spans="1:3" ht="16.5" customHeight="1" x14ac:dyDescent="0.45">
      <c r="A24" s="17">
        <v>22</v>
      </c>
      <c r="B24" s="113" t="s">
        <v>253</v>
      </c>
      <c r="C24" s="30"/>
    </row>
    <row r="25" spans="1:3" ht="16.5" customHeight="1" x14ac:dyDescent="0.45">
      <c r="A25" s="17">
        <v>23</v>
      </c>
      <c r="B25" s="26" t="s">
        <v>293</v>
      </c>
    </row>
    <row r="26" spans="1:3" ht="16.5" customHeight="1" x14ac:dyDescent="0.45">
      <c r="A26" s="17">
        <v>24</v>
      </c>
      <c r="B26" s="26" t="s">
        <v>46</v>
      </c>
      <c r="C26" s="30"/>
    </row>
    <row r="27" spans="1:3" x14ac:dyDescent="0.45">
      <c r="A27" s="17">
        <v>25</v>
      </c>
      <c r="B27" s="26"/>
      <c r="C27"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4"/>
  <sheetViews>
    <sheetView workbookViewId="0">
      <selection activeCell="A2" sqref="A2:G2"/>
    </sheetView>
  </sheetViews>
  <sheetFormatPr baseColWidth="10" defaultColWidth="11.42578125" defaultRowHeight="15.4" x14ac:dyDescent="0.45"/>
  <cols>
    <col min="1" max="1" width="13.140625" style="14" customWidth="1"/>
    <col min="2" max="2" width="55.140625" style="13" customWidth="1"/>
    <col min="3" max="16384" width="11.42578125" style="14"/>
  </cols>
  <sheetData>
    <row r="1" spans="1:3" ht="15.75" thickBot="1" x14ac:dyDescent="0.5">
      <c r="A1" s="19" t="str">
        <f>Ergebnisse!A26</f>
        <v>Asche (Ash)</v>
      </c>
      <c r="B1" s="21">
        <v>17</v>
      </c>
      <c r="C1" s="14">
        <f>MAX($A$3:$A$19)-1</f>
        <v>16</v>
      </c>
    </row>
    <row r="2" spans="1:3" ht="15.75" thickTop="1" x14ac:dyDescent="0.45">
      <c r="A2" s="18" t="s">
        <v>25</v>
      </c>
      <c r="B2" s="18" t="s">
        <v>26</v>
      </c>
      <c r="C2" s="14" t="s">
        <v>27</v>
      </c>
    </row>
    <row r="3" spans="1:3" x14ac:dyDescent="0.45">
      <c r="A3" s="17">
        <v>1</v>
      </c>
      <c r="B3" s="26" t="s">
        <v>75</v>
      </c>
    </row>
    <row r="4" spans="1:3" x14ac:dyDescent="0.45">
      <c r="A4" s="17">
        <v>2</v>
      </c>
      <c r="B4" s="26" t="s">
        <v>76</v>
      </c>
      <c r="C4" s="14" t="s">
        <v>29</v>
      </c>
    </row>
    <row r="5" spans="1:3" x14ac:dyDescent="0.45">
      <c r="A5" s="17">
        <v>3</v>
      </c>
      <c r="B5" s="26" t="s">
        <v>217</v>
      </c>
      <c r="C5" s="30"/>
    </row>
    <row r="6" spans="1:3" x14ac:dyDescent="0.45">
      <c r="A6" s="17">
        <v>4</v>
      </c>
      <c r="B6" s="26" t="s">
        <v>218</v>
      </c>
      <c r="C6" s="30" t="s">
        <v>29</v>
      </c>
    </row>
    <row r="7" spans="1:3" x14ac:dyDescent="0.45">
      <c r="A7" s="17">
        <v>5</v>
      </c>
      <c r="B7" s="26" t="s">
        <v>227</v>
      </c>
    </row>
    <row r="8" spans="1:3" x14ac:dyDescent="0.45">
      <c r="A8" s="17">
        <v>6</v>
      </c>
      <c r="B8" s="26" t="s">
        <v>228</v>
      </c>
      <c r="C8" s="14" t="s">
        <v>29</v>
      </c>
    </row>
    <row r="9" spans="1:3" x14ac:dyDescent="0.45">
      <c r="A9" s="17">
        <v>7</v>
      </c>
      <c r="B9" s="26" t="s">
        <v>90</v>
      </c>
      <c r="C9" s="30"/>
    </row>
    <row r="10" spans="1:3" x14ac:dyDescent="0.45">
      <c r="A10" s="17">
        <v>8</v>
      </c>
      <c r="B10" s="26" t="s">
        <v>77</v>
      </c>
      <c r="C10" s="30" t="s">
        <v>29</v>
      </c>
    </row>
    <row r="11" spans="1:3" x14ac:dyDescent="0.45">
      <c r="A11" s="17">
        <v>9</v>
      </c>
      <c r="B11" s="26" t="s">
        <v>255</v>
      </c>
    </row>
    <row r="12" spans="1:3" x14ac:dyDescent="0.45">
      <c r="A12" s="17">
        <v>10</v>
      </c>
      <c r="B12" s="26" t="s">
        <v>256</v>
      </c>
      <c r="C12" s="14" t="s">
        <v>29</v>
      </c>
    </row>
    <row r="13" spans="1:3" ht="26.25" x14ac:dyDescent="0.45">
      <c r="A13" s="17">
        <v>11</v>
      </c>
      <c r="B13" s="26" t="s">
        <v>215</v>
      </c>
      <c r="C13" s="30"/>
    </row>
    <row r="14" spans="1:3" x14ac:dyDescent="0.45">
      <c r="A14" s="17">
        <v>12</v>
      </c>
      <c r="B14" s="26" t="s">
        <v>78</v>
      </c>
      <c r="C14" s="30"/>
    </row>
    <row r="15" spans="1:3" ht="26.25" x14ac:dyDescent="0.45">
      <c r="A15" s="17">
        <v>13</v>
      </c>
      <c r="B15" s="53" t="s">
        <v>216</v>
      </c>
      <c r="C15" s="30"/>
    </row>
    <row r="16" spans="1:3" x14ac:dyDescent="0.45">
      <c r="A16" s="17">
        <v>14</v>
      </c>
      <c r="B16" s="26" t="s">
        <v>210</v>
      </c>
      <c r="C16" s="30"/>
    </row>
    <row r="17" spans="1:3" x14ac:dyDescent="0.45">
      <c r="A17" s="17">
        <v>15</v>
      </c>
      <c r="B17" s="26" t="s">
        <v>370</v>
      </c>
      <c r="C17" s="30"/>
    </row>
    <row r="18" spans="1:3" x14ac:dyDescent="0.45">
      <c r="A18" s="17">
        <v>16</v>
      </c>
      <c r="B18" s="26" t="s">
        <v>46</v>
      </c>
      <c r="C18" s="30"/>
    </row>
    <row r="19" spans="1:3" x14ac:dyDescent="0.45">
      <c r="A19" s="17">
        <v>17</v>
      </c>
      <c r="B19" s="26"/>
      <c r="C19" s="13"/>
    </row>
    <row r="23" spans="1:3" x14ac:dyDescent="0.45">
      <c r="A23" s="13" t="s">
        <v>79</v>
      </c>
      <c r="B23" s="13">
        <v>11</v>
      </c>
      <c r="C23" s="13">
        <f>MAX($A$24:$A$34)-1</f>
        <v>10</v>
      </c>
    </row>
    <row r="24" spans="1:3" x14ac:dyDescent="0.45">
      <c r="A24" s="13">
        <v>1</v>
      </c>
      <c r="B24" s="13" t="s">
        <v>80</v>
      </c>
      <c r="C24" s="13"/>
    </row>
    <row r="25" spans="1:3" x14ac:dyDescent="0.45">
      <c r="A25" s="13">
        <v>2</v>
      </c>
      <c r="B25" s="13" t="s">
        <v>81</v>
      </c>
      <c r="C25" s="13"/>
    </row>
    <row r="26" spans="1:3" x14ac:dyDescent="0.45">
      <c r="A26" s="13">
        <v>3</v>
      </c>
      <c r="B26" s="13" t="s">
        <v>82</v>
      </c>
      <c r="C26" s="13"/>
    </row>
    <row r="27" spans="1:3" x14ac:dyDescent="0.45">
      <c r="A27" s="13">
        <v>4</v>
      </c>
      <c r="B27" s="13" t="s">
        <v>83</v>
      </c>
      <c r="C27" s="13"/>
    </row>
    <row r="28" spans="1:3" x14ac:dyDescent="0.45">
      <c r="A28" s="13">
        <v>5</v>
      </c>
      <c r="B28" s="13" t="s">
        <v>84</v>
      </c>
      <c r="C28" s="13"/>
    </row>
    <row r="29" spans="1:3" x14ac:dyDescent="0.45">
      <c r="A29" s="13">
        <v>6</v>
      </c>
      <c r="B29" s="13" t="s">
        <v>85</v>
      </c>
      <c r="C29" s="13"/>
    </row>
    <row r="30" spans="1:3" x14ac:dyDescent="0.45">
      <c r="A30" s="13">
        <v>7</v>
      </c>
      <c r="B30" s="13" t="s">
        <v>86</v>
      </c>
      <c r="C30" s="13"/>
    </row>
    <row r="31" spans="1:3" x14ac:dyDescent="0.45">
      <c r="A31" s="13">
        <v>8</v>
      </c>
      <c r="B31" s="13" t="s">
        <v>87</v>
      </c>
      <c r="C31" s="13"/>
    </row>
    <row r="32" spans="1:3" x14ac:dyDescent="0.45">
      <c r="A32" s="13">
        <v>9</v>
      </c>
      <c r="B32" s="13" t="s">
        <v>88</v>
      </c>
      <c r="C32" s="13"/>
    </row>
    <row r="33" spans="1:3" x14ac:dyDescent="0.45">
      <c r="A33" s="13">
        <v>10</v>
      </c>
      <c r="B33" s="13" t="s">
        <v>89</v>
      </c>
      <c r="C33" s="13"/>
    </row>
    <row r="34" spans="1:3" x14ac:dyDescent="0.45">
      <c r="A34" s="13">
        <v>11</v>
      </c>
      <c r="C34"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CFF02-FF99-4D2C-A948-170CFE19AF7C}">
  <dimension ref="A1"/>
  <sheetViews>
    <sheetView workbookViewId="0"/>
  </sheetViews>
  <sheetFormatPr baseColWidth="10" defaultColWidth="11.42578125" defaultRowHeight="13.9" x14ac:dyDescent="0.4"/>
  <cols>
    <col min="1" max="16384" width="11.42578125" style="118"/>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22"/>
  <sheetViews>
    <sheetView workbookViewId="0">
      <selection activeCell="A2" sqref="A2:G2"/>
    </sheetView>
  </sheetViews>
  <sheetFormatPr baseColWidth="10" defaultColWidth="11.42578125" defaultRowHeight="13.9" x14ac:dyDescent="0.4"/>
  <cols>
    <col min="1" max="1" width="15" style="13" customWidth="1"/>
    <col min="2" max="2" width="55.140625" style="13" customWidth="1"/>
    <col min="3" max="16384" width="11.42578125" style="13"/>
  </cols>
  <sheetData>
    <row r="1" spans="1:4" ht="55.9" thickBot="1" x14ac:dyDescent="0.45">
      <c r="A1" s="22" t="str">
        <f>Ergebnisse!A27</f>
        <v>Kochsalz (über Chlorid)
(sodium chloride via chloride)</v>
      </c>
      <c r="B1" s="20">
        <v>18</v>
      </c>
      <c r="C1" s="13">
        <f>MAX($A$3:$A$20)-1</f>
        <v>17</v>
      </c>
    </row>
    <row r="2" spans="1:4" ht="14.25" thickTop="1" x14ac:dyDescent="0.4">
      <c r="A2" s="15" t="s">
        <v>25</v>
      </c>
      <c r="B2" s="15" t="s">
        <v>26</v>
      </c>
      <c r="C2" s="13" t="s">
        <v>27</v>
      </c>
    </row>
    <row r="3" spans="1:4" x14ac:dyDescent="0.4">
      <c r="A3" s="38">
        <v>1</v>
      </c>
      <c r="B3" s="38" t="s">
        <v>91</v>
      </c>
      <c r="C3" s="17"/>
      <c r="D3" s="29"/>
    </row>
    <row r="4" spans="1:4" x14ac:dyDescent="0.4">
      <c r="A4" s="38">
        <v>2</v>
      </c>
      <c r="B4" s="38" t="s">
        <v>92</v>
      </c>
      <c r="C4" s="13" t="s">
        <v>29</v>
      </c>
    </row>
    <row r="5" spans="1:4" x14ac:dyDescent="0.4">
      <c r="A5" s="38">
        <v>3</v>
      </c>
      <c r="B5" s="38" t="s">
        <v>229</v>
      </c>
      <c r="C5" s="17"/>
    </row>
    <row r="6" spans="1:4" x14ac:dyDescent="0.4">
      <c r="A6" s="38">
        <v>4</v>
      </c>
      <c r="B6" s="38" t="s">
        <v>230</v>
      </c>
      <c r="C6" s="13" t="s">
        <v>29</v>
      </c>
    </row>
    <row r="7" spans="1:4" x14ac:dyDescent="0.4">
      <c r="A7" s="38">
        <v>5</v>
      </c>
      <c r="B7" s="54" t="s">
        <v>220</v>
      </c>
    </row>
    <row r="8" spans="1:4" x14ac:dyDescent="0.4">
      <c r="A8" s="38">
        <v>6</v>
      </c>
      <c r="B8" s="54" t="s">
        <v>219</v>
      </c>
      <c r="C8" s="13" t="s">
        <v>29</v>
      </c>
    </row>
    <row r="9" spans="1:4" x14ac:dyDescent="0.4">
      <c r="A9" s="38">
        <v>7</v>
      </c>
      <c r="B9" s="54" t="s">
        <v>221</v>
      </c>
    </row>
    <row r="10" spans="1:4" x14ac:dyDescent="0.4">
      <c r="A10" s="38">
        <v>8</v>
      </c>
      <c r="B10" s="54" t="s">
        <v>222</v>
      </c>
      <c r="C10" s="13" t="s">
        <v>29</v>
      </c>
    </row>
    <row r="11" spans="1:4" x14ac:dyDescent="0.4">
      <c r="A11" s="38">
        <v>9</v>
      </c>
      <c r="B11" s="38" t="s">
        <v>257</v>
      </c>
      <c r="C11" s="17"/>
    </row>
    <row r="12" spans="1:4" x14ac:dyDescent="0.4">
      <c r="A12" s="38">
        <v>10</v>
      </c>
      <c r="B12" s="38" t="s">
        <v>258</v>
      </c>
      <c r="C12" s="13" t="s">
        <v>29</v>
      </c>
    </row>
    <row r="13" spans="1:4" x14ac:dyDescent="0.4">
      <c r="A13" s="38">
        <v>11</v>
      </c>
      <c r="B13" s="38" t="s">
        <v>135</v>
      </c>
    </row>
    <row r="14" spans="1:4" x14ac:dyDescent="0.4">
      <c r="A14" s="38">
        <v>12</v>
      </c>
      <c r="B14" s="38" t="s">
        <v>93</v>
      </c>
    </row>
    <row r="15" spans="1:4" x14ac:dyDescent="0.4">
      <c r="A15" s="38">
        <v>13</v>
      </c>
      <c r="B15" s="38" t="s">
        <v>94</v>
      </c>
    </row>
    <row r="16" spans="1:4" x14ac:dyDescent="0.4">
      <c r="A16" s="38">
        <v>14</v>
      </c>
      <c r="B16" s="38" t="s">
        <v>95</v>
      </c>
    </row>
    <row r="17" spans="1:2" x14ac:dyDescent="0.4">
      <c r="A17" s="38">
        <v>15</v>
      </c>
      <c r="B17" s="54" t="s">
        <v>210</v>
      </c>
    </row>
    <row r="18" spans="1:2" x14ac:dyDescent="0.4">
      <c r="A18" s="38">
        <v>16</v>
      </c>
      <c r="B18" s="38" t="s">
        <v>259</v>
      </c>
    </row>
    <row r="19" spans="1:2" x14ac:dyDescent="0.4">
      <c r="A19" s="38">
        <v>17</v>
      </c>
      <c r="B19" s="38" t="s">
        <v>4</v>
      </c>
    </row>
    <row r="20" spans="1:2" x14ac:dyDescent="0.4">
      <c r="A20" s="38">
        <v>18</v>
      </c>
      <c r="B20" s="38"/>
    </row>
    <row r="21" spans="1:2" x14ac:dyDescent="0.4">
      <c r="B21" s="38"/>
    </row>
    <row r="22" spans="1:2" x14ac:dyDescent="0.4">
      <c r="B22"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3"/>
  <sheetViews>
    <sheetView workbookViewId="0">
      <selection activeCell="A2" sqref="A2:G2"/>
    </sheetView>
  </sheetViews>
  <sheetFormatPr baseColWidth="10" defaultColWidth="11.42578125" defaultRowHeight="15.4" x14ac:dyDescent="0.45"/>
  <cols>
    <col min="1" max="1" width="13.140625" style="14" customWidth="1"/>
    <col min="2" max="2" width="56.5703125" style="14" customWidth="1"/>
    <col min="3" max="16384" width="11.42578125" style="14"/>
  </cols>
  <sheetData>
    <row r="1" spans="1:3" ht="55.9" thickBot="1" x14ac:dyDescent="0.5">
      <c r="A1" s="22" t="str">
        <f>Ergebnisse!A29</f>
        <v>Cholesterin (cholesterol)
(GC, in der Trockenmasse)</v>
      </c>
      <c r="B1" s="21">
        <v>21</v>
      </c>
      <c r="C1" s="14">
        <f>MAX($A$3:$A$23)-1</f>
        <v>20</v>
      </c>
    </row>
    <row r="2" spans="1:3" ht="15.75" thickTop="1" x14ac:dyDescent="0.45">
      <c r="A2" s="18" t="s">
        <v>25</v>
      </c>
      <c r="B2" s="18" t="s">
        <v>26</v>
      </c>
      <c r="C2" s="14" t="s">
        <v>27</v>
      </c>
    </row>
    <row r="3" spans="1:3" x14ac:dyDescent="0.45">
      <c r="A3" s="38">
        <v>1</v>
      </c>
      <c r="B3" s="17" t="s">
        <v>149</v>
      </c>
      <c r="C3" s="26"/>
    </row>
    <row r="4" spans="1:3" x14ac:dyDescent="0.45">
      <c r="A4" s="38">
        <v>2</v>
      </c>
      <c r="B4" s="17" t="s">
        <v>150</v>
      </c>
      <c r="C4" s="26" t="s">
        <v>29</v>
      </c>
    </row>
    <row r="5" spans="1:3" x14ac:dyDescent="0.45">
      <c r="A5" s="38">
        <v>3</v>
      </c>
      <c r="B5" s="17" t="s">
        <v>147</v>
      </c>
      <c r="C5" s="26"/>
    </row>
    <row r="6" spans="1:3" x14ac:dyDescent="0.45">
      <c r="A6" s="38">
        <v>4</v>
      </c>
      <c r="B6" s="17" t="s">
        <v>148</v>
      </c>
      <c r="C6" s="26" t="s">
        <v>29</v>
      </c>
    </row>
    <row r="7" spans="1:3" x14ac:dyDescent="0.45">
      <c r="A7" s="38">
        <v>5</v>
      </c>
      <c r="B7" s="17" t="s">
        <v>211</v>
      </c>
      <c r="C7" s="26"/>
    </row>
    <row r="8" spans="1:3" x14ac:dyDescent="0.45">
      <c r="A8" s="38">
        <v>6</v>
      </c>
      <c r="B8" s="17" t="s">
        <v>212</v>
      </c>
      <c r="C8" s="26" t="s">
        <v>29</v>
      </c>
    </row>
    <row r="9" spans="1:3" x14ac:dyDescent="0.45">
      <c r="A9" s="38">
        <v>7</v>
      </c>
      <c r="B9" s="17" t="s">
        <v>231</v>
      </c>
      <c r="C9" s="26"/>
    </row>
    <row r="10" spans="1:3" x14ac:dyDescent="0.45">
      <c r="A10" s="38">
        <v>8</v>
      </c>
      <c r="B10" s="17" t="s">
        <v>232</v>
      </c>
      <c r="C10" s="26" t="s">
        <v>29</v>
      </c>
    </row>
    <row r="11" spans="1:3" x14ac:dyDescent="0.45">
      <c r="A11" s="38">
        <v>9</v>
      </c>
      <c r="B11" s="17" t="s">
        <v>96</v>
      </c>
      <c r="C11" s="26"/>
    </row>
    <row r="12" spans="1:3" x14ac:dyDescent="0.45">
      <c r="A12" s="38">
        <v>10</v>
      </c>
      <c r="B12" s="17" t="s">
        <v>97</v>
      </c>
      <c r="C12" s="26"/>
    </row>
    <row r="13" spans="1:3" ht="41.65" x14ac:dyDescent="0.45">
      <c r="A13" s="38">
        <v>11</v>
      </c>
      <c r="B13" s="46" t="s">
        <v>124</v>
      </c>
      <c r="C13" s="26"/>
    </row>
    <row r="14" spans="1:3" ht="27.75" x14ac:dyDescent="0.45">
      <c r="A14" s="38">
        <v>12</v>
      </c>
      <c r="B14" s="46" t="s">
        <v>136</v>
      </c>
      <c r="C14" s="26"/>
    </row>
    <row r="15" spans="1:3" x14ac:dyDescent="0.45">
      <c r="A15" s="38">
        <v>13</v>
      </c>
      <c r="B15" s="46" t="s">
        <v>146</v>
      </c>
      <c r="C15" s="26"/>
    </row>
    <row r="16" spans="1:3" x14ac:dyDescent="0.45">
      <c r="A16" s="38">
        <v>14</v>
      </c>
      <c r="B16" s="46" t="s">
        <v>151</v>
      </c>
      <c r="C16" s="26"/>
    </row>
    <row r="17" spans="1:3" ht="27.75" x14ac:dyDescent="0.45">
      <c r="A17" s="38">
        <v>15</v>
      </c>
      <c r="B17" s="46" t="s">
        <v>224</v>
      </c>
      <c r="C17" s="26"/>
    </row>
    <row r="18" spans="1:3" x14ac:dyDescent="0.45">
      <c r="A18" s="38">
        <v>16</v>
      </c>
      <c r="B18" s="46" t="s">
        <v>210</v>
      </c>
      <c r="C18" s="26"/>
    </row>
    <row r="19" spans="1:3" x14ac:dyDescent="0.45">
      <c r="A19" s="38">
        <v>17</v>
      </c>
      <c r="B19" s="46" t="s">
        <v>225</v>
      </c>
      <c r="C19" s="26"/>
    </row>
    <row r="20" spans="1:3" ht="41.65" x14ac:dyDescent="0.45">
      <c r="A20" s="38">
        <v>18</v>
      </c>
      <c r="B20" s="46" t="s">
        <v>276</v>
      </c>
      <c r="C20" s="26"/>
    </row>
    <row r="21" spans="1:3" x14ac:dyDescent="0.45">
      <c r="A21" s="38">
        <v>19</v>
      </c>
      <c r="B21" s="46" t="s">
        <v>294</v>
      </c>
      <c r="C21" s="26"/>
    </row>
    <row r="22" spans="1:3" x14ac:dyDescent="0.45">
      <c r="A22" s="38">
        <v>20</v>
      </c>
      <c r="B22" s="46" t="s">
        <v>4</v>
      </c>
      <c r="C22" s="17"/>
    </row>
    <row r="23" spans="1:3" x14ac:dyDescent="0.45">
      <c r="A23" s="38">
        <v>21</v>
      </c>
      <c r="B23"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6"/>
  <sheetViews>
    <sheetView workbookViewId="0">
      <selection activeCell="A2" sqref="A2:G2"/>
    </sheetView>
  </sheetViews>
  <sheetFormatPr baseColWidth="10" defaultColWidth="11.42578125" defaultRowHeight="15.4" x14ac:dyDescent="0.45"/>
  <cols>
    <col min="1" max="1" width="13.140625" style="14" customWidth="1"/>
    <col min="2" max="2" width="51.85546875" style="14" bestFit="1" customWidth="1"/>
    <col min="3" max="16384" width="11.42578125" style="14"/>
  </cols>
  <sheetData>
    <row r="1" spans="1:3" ht="15.75" thickBot="1" x14ac:dyDescent="0.5">
      <c r="A1" s="22" t="e">
        <f>Ergebnisse!#REF!</f>
        <v>#REF!</v>
      </c>
      <c r="B1" s="21">
        <v>4</v>
      </c>
      <c r="C1" s="14">
        <f>MAX($A$3:$A$6)-1</f>
        <v>3</v>
      </c>
    </row>
    <row r="2" spans="1:3" ht="15.75" thickTop="1" x14ac:dyDescent="0.45">
      <c r="A2" s="18" t="s">
        <v>25</v>
      </c>
      <c r="B2" s="18" t="s">
        <v>26</v>
      </c>
      <c r="C2" s="14" t="s">
        <v>27</v>
      </c>
    </row>
    <row r="3" spans="1:3" x14ac:dyDescent="0.45">
      <c r="A3" s="37">
        <v>1</v>
      </c>
      <c r="B3" s="44" t="s">
        <v>98</v>
      </c>
      <c r="C3" s="27"/>
    </row>
    <row r="4" spans="1:3" x14ac:dyDescent="0.45">
      <c r="A4" s="37">
        <v>2</v>
      </c>
      <c r="B4" s="44" t="s">
        <v>210</v>
      </c>
      <c r="C4" s="27"/>
    </row>
    <row r="5" spans="1:3" x14ac:dyDescent="0.45">
      <c r="A5" s="37">
        <v>3</v>
      </c>
      <c r="B5" s="17" t="s">
        <v>4</v>
      </c>
      <c r="C5" s="17"/>
    </row>
    <row r="6" spans="1:3" x14ac:dyDescent="0.45">
      <c r="A6" s="37">
        <v>4</v>
      </c>
      <c r="B6"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6"/>
  <sheetViews>
    <sheetView workbookViewId="0">
      <selection activeCell="A2" sqref="A2:G2"/>
    </sheetView>
  </sheetViews>
  <sheetFormatPr baseColWidth="10" defaultColWidth="11.42578125" defaultRowHeight="15.4" x14ac:dyDescent="0.45"/>
  <cols>
    <col min="1" max="1" width="14.5703125" style="14" customWidth="1"/>
    <col min="2" max="2" width="55.140625" style="14" customWidth="1"/>
    <col min="3" max="16384" width="11.42578125" style="14"/>
  </cols>
  <sheetData>
    <row r="1" spans="1:3" ht="28.15" thickBot="1" x14ac:dyDescent="0.5">
      <c r="A1" s="22" t="str">
        <f>Ergebnisse!A30</f>
        <v xml:space="preserve">Eigehalt je kg Grieß </v>
      </c>
      <c r="B1" s="21">
        <v>3</v>
      </c>
      <c r="C1" s="14">
        <f>MAX($A$3:$A$5)-1</f>
        <v>2</v>
      </c>
    </row>
    <row r="2" spans="1:3" ht="15.75" thickTop="1" x14ac:dyDescent="0.45">
      <c r="A2" s="18" t="s">
        <v>25</v>
      </c>
      <c r="B2" s="18" t="s">
        <v>26</v>
      </c>
      <c r="C2" s="14" t="s">
        <v>27</v>
      </c>
    </row>
    <row r="3" spans="1:3" x14ac:dyDescent="0.45">
      <c r="A3" s="37">
        <v>1</v>
      </c>
      <c r="B3" s="17" t="s">
        <v>110</v>
      </c>
      <c r="C3" s="27"/>
    </row>
    <row r="4" spans="1:3" x14ac:dyDescent="0.45">
      <c r="A4" s="37">
        <v>2</v>
      </c>
      <c r="B4" s="17" t="s">
        <v>111</v>
      </c>
    </row>
    <row r="5" spans="1:3" x14ac:dyDescent="0.45">
      <c r="A5" s="37">
        <v>3</v>
      </c>
    </row>
    <row r="11" spans="1:3" x14ac:dyDescent="0.45">
      <c r="A11" s="14" t="s">
        <v>99</v>
      </c>
      <c r="B11" s="14">
        <v>5</v>
      </c>
      <c r="C11" s="14">
        <f>MAX($A$12:$A$16)-1</f>
        <v>4</v>
      </c>
    </row>
    <row r="12" spans="1:3" x14ac:dyDescent="0.45">
      <c r="A12" s="14">
        <v>1</v>
      </c>
      <c r="B12" s="14" t="s">
        <v>105</v>
      </c>
    </row>
    <row r="13" spans="1:3" x14ac:dyDescent="0.45">
      <c r="A13" s="14">
        <v>2</v>
      </c>
      <c r="B13" s="14" t="s">
        <v>101</v>
      </c>
    </row>
    <row r="14" spans="1:3" x14ac:dyDescent="0.45">
      <c r="A14" s="14">
        <v>3</v>
      </c>
      <c r="B14" s="14" t="s">
        <v>102</v>
      </c>
    </row>
    <row r="15" spans="1:3" x14ac:dyDescent="0.45">
      <c r="A15" s="14">
        <v>4</v>
      </c>
      <c r="B15" s="14" t="s">
        <v>100</v>
      </c>
    </row>
    <row r="16" spans="1:3" x14ac:dyDescent="0.45">
      <c r="A16" s="14">
        <v>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10"/>
  <sheetViews>
    <sheetView workbookViewId="0">
      <selection activeCell="A2" sqref="A2:G2"/>
    </sheetView>
  </sheetViews>
  <sheetFormatPr baseColWidth="10" defaultColWidth="11.42578125" defaultRowHeight="15.4" x14ac:dyDescent="0.45"/>
  <cols>
    <col min="1" max="1" width="13.140625" style="14" customWidth="1"/>
    <col min="2" max="2" width="56.5703125" style="14" customWidth="1"/>
    <col min="3" max="16384" width="11.42578125" style="14"/>
  </cols>
  <sheetData>
    <row r="1" spans="1:3" ht="28.15" thickBot="1" x14ac:dyDescent="0.5">
      <c r="A1" s="22" t="str">
        <f>Ergebnisse!A31</f>
        <v>Ballaststoffe (dietary fibres)</v>
      </c>
      <c r="B1" s="21">
        <v>8</v>
      </c>
      <c r="C1" s="14">
        <f>MAX($A$3:$A$10)-1</f>
        <v>7</v>
      </c>
    </row>
    <row r="2" spans="1:3" ht="15.75" thickTop="1" x14ac:dyDescent="0.45">
      <c r="A2" s="18" t="s">
        <v>25</v>
      </c>
      <c r="B2" s="18" t="s">
        <v>26</v>
      </c>
      <c r="C2" s="14" t="s">
        <v>27</v>
      </c>
    </row>
    <row r="3" spans="1:3" x14ac:dyDescent="0.45">
      <c r="A3" s="38">
        <v>1</v>
      </c>
      <c r="B3" s="17" t="s">
        <v>283</v>
      </c>
    </row>
    <row r="4" spans="1:3" x14ac:dyDescent="0.45">
      <c r="A4" s="38">
        <v>2</v>
      </c>
      <c r="B4" s="17" t="s">
        <v>284</v>
      </c>
      <c r="C4" s="14" t="s">
        <v>29</v>
      </c>
    </row>
    <row r="5" spans="1:3" x14ac:dyDescent="0.45">
      <c r="A5" s="38">
        <v>3</v>
      </c>
      <c r="B5" s="17" t="s">
        <v>133</v>
      </c>
    </row>
    <row r="6" spans="1:3" x14ac:dyDescent="0.45">
      <c r="A6" s="38">
        <v>4</v>
      </c>
      <c r="B6" s="17" t="s">
        <v>134</v>
      </c>
    </row>
    <row r="7" spans="1:3" x14ac:dyDescent="0.45">
      <c r="A7" s="38">
        <v>5</v>
      </c>
      <c r="B7" s="17" t="s">
        <v>282</v>
      </c>
    </row>
    <row r="8" spans="1:3" x14ac:dyDescent="0.45">
      <c r="A8" s="38">
        <v>6</v>
      </c>
      <c r="B8" s="17" t="s">
        <v>371</v>
      </c>
    </row>
    <row r="9" spans="1:3" x14ac:dyDescent="0.45">
      <c r="A9" s="38">
        <v>7</v>
      </c>
      <c r="B9" s="46" t="s">
        <v>4</v>
      </c>
    </row>
    <row r="10" spans="1:3" x14ac:dyDescent="0.45">
      <c r="A10" s="38">
        <v>8</v>
      </c>
      <c r="B10"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609F1-FE2F-464F-8ACB-96EB92049C6A}">
  <dimension ref="A1:I55"/>
  <sheetViews>
    <sheetView workbookViewId="0"/>
  </sheetViews>
  <sheetFormatPr baseColWidth="10" defaultColWidth="11.42578125" defaultRowHeight="13.9" x14ac:dyDescent="0.4"/>
  <cols>
    <col min="1" max="16384" width="11.42578125" style="60"/>
  </cols>
  <sheetData>
    <row r="1" spans="1:9" x14ac:dyDescent="0.4">
      <c r="A1" s="131"/>
      <c r="B1" s="131"/>
      <c r="C1" s="131"/>
      <c r="D1" s="131"/>
      <c r="E1" s="131"/>
      <c r="F1" s="131"/>
      <c r="G1" s="131"/>
      <c r="H1" s="131"/>
      <c r="I1" s="131"/>
    </row>
    <row r="2" spans="1:9" x14ac:dyDescent="0.4">
      <c r="A2" s="131"/>
      <c r="B2" s="131"/>
      <c r="C2" s="131"/>
      <c r="D2" s="131"/>
      <c r="E2" s="131"/>
      <c r="F2" s="131"/>
      <c r="G2" s="131"/>
      <c r="H2" s="131"/>
      <c r="I2" s="131"/>
    </row>
    <row r="3" spans="1:9" x14ac:dyDescent="0.4">
      <c r="A3" s="131"/>
      <c r="B3" s="131"/>
      <c r="C3" s="131"/>
      <c r="D3" s="131"/>
      <c r="E3" s="131"/>
      <c r="F3" s="131"/>
      <c r="G3" s="131"/>
      <c r="H3" s="131"/>
      <c r="I3" s="131"/>
    </row>
    <row r="4" spans="1:9" x14ac:dyDescent="0.4">
      <c r="A4" s="131"/>
      <c r="B4" s="131"/>
      <c r="C4" s="131"/>
      <c r="D4" s="131"/>
      <c r="E4" s="131"/>
      <c r="F4" s="131"/>
      <c r="G4" s="131"/>
      <c r="H4" s="131"/>
      <c r="I4" s="131"/>
    </row>
    <row r="5" spans="1:9" x14ac:dyDescent="0.4">
      <c r="A5" s="131"/>
      <c r="B5" s="131"/>
      <c r="C5" s="131"/>
      <c r="D5" s="131"/>
      <c r="E5" s="131"/>
      <c r="F5" s="131"/>
      <c r="G5" s="131"/>
      <c r="H5" s="131"/>
      <c r="I5" s="131"/>
    </row>
    <row r="6" spans="1:9" x14ac:dyDescent="0.4">
      <c r="A6" s="131"/>
      <c r="B6" s="131"/>
      <c r="C6" s="131"/>
      <c r="D6" s="131"/>
      <c r="E6" s="131"/>
      <c r="F6" s="131"/>
      <c r="G6" s="131"/>
      <c r="H6" s="131"/>
      <c r="I6" s="131"/>
    </row>
    <row r="7" spans="1:9" x14ac:dyDescent="0.4">
      <c r="A7" s="131"/>
      <c r="B7" s="131"/>
      <c r="C7" s="131"/>
      <c r="D7" s="131"/>
      <c r="E7" s="131"/>
      <c r="F7" s="131"/>
      <c r="G7" s="131"/>
      <c r="H7" s="131"/>
      <c r="I7" s="131"/>
    </row>
    <row r="8" spans="1:9" x14ac:dyDescent="0.4">
      <c r="A8" s="131"/>
      <c r="B8" s="131"/>
      <c r="C8" s="131"/>
      <c r="D8" s="131"/>
      <c r="E8" s="131"/>
      <c r="F8" s="131"/>
      <c r="G8" s="131"/>
      <c r="H8" s="131"/>
      <c r="I8" s="131"/>
    </row>
    <row r="9" spans="1:9" x14ac:dyDescent="0.4">
      <c r="A9" s="131"/>
      <c r="B9" s="131"/>
      <c r="C9" s="131"/>
      <c r="D9" s="131"/>
      <c r="E9" s="131"/>
      <c r="F9" s="131"/>
      <c r="G9" s="131"/>
      <c r="H9" s="131"/>
      <c r="I9" s="131"/>
    </row>
    <row r="10" spans="1:9" x14ac:dyDescent="0.4">
      <c r="A10" s="131"/>
      <c r="B10" s="131"/>
      <c r="C10" s="131"/>
      <c r="D10" s="131"/>
      <c r="E10" s="131"/>
      <c r="F10" s="131"/>
      <c r="G10" s="131"/>
      <c r="H10" s="131"/>
      <c r="I10" s="131"/>
    </row>
    <row r="11" spans="1:9" x14ac:dyDescent="0.4">
      <c r="A11" s="131"/>
      <c r="B11" s="131"/>
      <c r="C11" s="131"/>
      <c r="D11" s="131"/>
      <c r="E11" s="131"/>
      <c r="F11" s="131"/>
      <c r="G11" s="131"/>
      <c r="H11" s="131"/>
      <c r="I11" s="131"/>
    </row>
    <row r="12" spans="1:9" x14ac:dyDescent="0.4">
      <c r="A12" s="131"/>
      <c r="B12" s="131"/>
      <c r="C12" s="131"/>
      <c r="D12" s="131"/>
      <c r="E12" s="131"/>
      <c r="F12" s="131"/>
      <c r="G12" s="131"/>
      <c r="H12" s="131"/>
      <c r="I12" s="131"/>
    </row>
    <row r="13" spans="1:9" x14ac:dyDescent="0.4">
      <c r="A13" s="131"/>
      <c r="B13" s="131"/>
      <c r="C13" s="131"/>
      <c r="D13" s="131"/>
      <c r="E13" s="131"/>
      <c r="F13" s="131"/>
      <c r="G13" s="131"/>
      <c r="H13" s="131"/>
      <c r="I13" s="131"/>
    </row>
    <row r="14" spans="1:9" x14ac:dyDescent="0.4">
      <c r="A14" s="131"/>
      <c r="B14" s="131"/>
      <c r="C14" s="131"/>
      <c r="D14" s="131"/>
      <c r="E14" s="131"/>
      <c r="F14" s="131"/>
      <c r="G14" s="131"/>
      <c r="H14" s="131"/>
      <c r="I14" s="131"/>
    </row>
    <row r="15" spans="1:9" x14ac:dyDescent="0.4">
      <c r="A15" s="131"/>
      <c r="B15" s="131"/>
      <c r="C15" s="131"/>
      <c r="D15" s="131"/>
      <c r="E15" s="131"/>
      <c r="F15" s="131"/>
      <c r="G15" s="131"/>
      <c r="H15" s="131"/>
      <c r="I15" s="131"/>
    </row>
    <row r="16" spans="1:9" x14ac:dyDescent="0.4">
      <c r="A16" s="131"/>
      <c r="B16" s="131"/>
      <c r="C16" s="131"/>
      <c r="D16" s="131"/>
      <c r="E16" s="131"/>
      <c r="F16" s="131"/>
      <c r="G16" s="131"/>
      <c r="H16" s="131"/>
      <c r="I16" s="131"/>
    </row>
    <row r="17" spans="1:9" x14ac:dyDescent="0.4">
      <c r="A17" s="131"/>
      <c r="B17" s="131"/>
      <c r="C17" s="131"/>
      <c r="D17" s="131"/>
      <c r="E17" s="131"/>
      <c r="F17" s="131"/>
      <c r="G17" s="131"/>
      <c r="H17" s="131"/>
      <c r="I17" s="131"/>
    </row>
    <row r="18" spans="1:9" x14ac:dyDescent="0.4">
      <c r="A18" s="131"/>
      <c r="B18" s="131"/>
      <c r="C18" s="131"/>
      <c r="D18" s="131"/>
      <c r="E18" s="131"/>
      <c r="F18" s="131"/>
      <c r="G18" s="131"/>
      <c r="H18" s="131"/>
      <c r="I18" s="131"/>
    </row>
    <row r="19" spans="1:9" x14ac:dyDescent="0.4">
      <c r="A19" s="131"/>
      <c r="B19" s="131"/>
      <c r="C19" s="131"/>
      <c r="D19" s="131"/>
      <c r="E19" s="131"/>
      <c r="F19" s="131"/>
      <c r="G19" s="131"/>
      <c r="H19" s="131"/>
      <c r="I19" s="131"/>
    </row>
    <row r="20" spans="1:9" x14ac:dyDescent="0.4">
      <c r="A20" s="131"/>
      <c r="B20" s="131"/>
      <c r="C20" s="131"/>
      <c r="D20" s="131"/>
      <c r="E20" s="131"/>
      <c r="F20" s="131"/>
      <c r="G20" s="131"/>
      <c r="H20" s="131"/>
      <c r="I20" s="131"/>
    </row>
    <row r="21" spans="1:9" x14ac:dyDescent="0.4">
      <c r="A21" s="131"/>
      <c r="B21" s="131"/>
      <c r="C21" s="131"/>
      <c r="D21" s="131"/>
      <c r="E21" s="131"/>
      <c r="F21" s="131"/>
      <c r="G21" s="131"/>
      <c r="H21" s="131"/>
      <c r="I21" s="131"/>
    </row>
    <row r="22" spans="1:9" x14ac:dyDescent="0.4">
      <c r="A22" s="131"/>
      <c r="B22" s="131"/>
      <c r="C22" s="131"/>
      <c r="D22" s="131"/>
      <c r="E22" s="131"/>
      <c r="F22" s="131"/>
      <c r="G22" s="131"/>
      <c r="H22" s="131"/>
      <c r="I22" s="131"/>
    </row>
    <row r="23" spans="1:9" x14ac:dyDescent="0.4">
      <c r="A23" s="131"/>
      <c r="B23" s="131"/>
      <c r="C23" s="131"/>
      <c r="D23" s="131"/>
      <c r="E23" s="131"/>
      <c r="F23" s="131"/>
      <c r="G23" s="131"/>
      <c r="H23" s="131"/>
      <c r="I23" s="131"/>
    </row>
    <row r="24" spans="1:9" x14ac:dyDescent="0.4">
      <c r="A24" s="131"/>
      <c r="B24" s="131"/>
      <c r="C24" s="131"/>
      <c r="D24" s="131"/>
      <c r="E24" s="131"/>
      <c r="F24" s="131"/>
      <c r="G24" s="131"/>
      <c r="H24" s="131"/>
      <c r="I24" s="131"/>
    </row>
    <row r="25" spans="1:9" x14ac:dyDescent="0.4">
      <c r="A25" s="131"/>
      <c r="B25" s="131"/>
      <c r="C25" s="131"/>
      <c r="D25" s="131"/>
      <c r="E25" s="131"/>
      <c r="F25" s="131"/>
      <c r="G25" s="131"/>
      <c r="H25" s="131"/>
      <c r="I25" s="131"/>
    </row>
    <row r="26" spans="1:9" x14ac:dyDescent="0.4">
      <c r="A26" s="131"/>
      <c r="B26" s="131"/>
      <c r="C26" s="131"/>
      <c r="D26" s="131"/>
      <c r="E26" s="131"/>
      <c r="F26" s="131"/>
      <c r="G26" s="131"/>
      <c r="H26" s="131"/>
      <c r="I26" s="131"/>
    </row>
    <row r="27" spans="1:9" x14ac:dyDescent="0.4">
      <c r="A27" s="131"/>
      <c r="B27" s="131"/>
      <c r="C27" s="131"/>
      <c r="D27" s="131"/>
      <c r="E27" s="131"/>
      <c r="F27" s="131"/>
      <c r="G27" s="131"/>
      <c r="H27" s="131"/>
      <c r="I27" s="131"/>
    </row>
    <row r="28" spans="1:9" x14ac:dyDescent="0.4">
      <c r="A28" s="131"/>
      <c r="B28" s="131"/>
      <c r="C28" s="131"/>
      <c r="D28" s="131"/>
      <c r="E28" s="131"/>
      <c r="F28" s="131"/>
      <c r="G28" s="131"/>
      <c r="H28" s="131"/>
      <c r="I28" s="131"/>
    </row>
    <row r="29" spans="1:9" x14ac:dyDescent="0.4">
      <c r="A29" s="131"/>
      <c r="B29" s="131"/>
      <c r="C29" s="131"/>
      <c r="D29" s="131"/>
      <c r="E29" s="131"/>
      <c r="F29" s="131"/>
      <c r="G29" s="131"/>
      <c r="H29" s="131"/>
      <c r="I29" s="131"/>
    </row>
    <row r="30" spans="1:9" x14ac:dyDescent="0.4">
      <c r="A30" s="131"/>
      <c r="B30" s="131"/>
      <c r="C30" s="131"/>
      <c r="D30" s="131"/>
      <c r="E30" s="131"/>
      <c r="F30" s="131"/>
      <c r="G30" s="131"/>
      <c r="H30" s="131"/>
      <c r="I30" s="131"/>
    </row>
    <row r="31" spans="1:9" x14ac:dyDescent="0.4">
      <c r="A31" s="131"/>
      <c r="B31" s="131"/>
      <c r="C31" s="131"/>
      <c r="D31" s="131"/>
      <c r="E31" s="131"/>
      <c r="F31" s="131"/>
      <c r="G31" s="131"/>
      <c r="H31" s="131"/>
      <c r="I31" s="131"/>
    </row>
    <row r="32" spans="1:9" x14ac:dyDescent="0.4">
      <c r="A32" s="131"/>
      <c r="B32" s="131"/>
      <c r="C32" s="131"/>
      <c r="D32" s="131"/>
      <c r="E32" s="131"/>
      <c r="F32" s="131"/>
      <c r="G32" s="131"/>
      <c r="H32" s="131"/>
      <c r="I32" s="131"/>
    </row>
    <row r="33" spans="1:9" x14ac:dyDescent="0.4">
      <c r="A33" s="131"/>
      <c r="B33" s="131"/>
      <c r="C33" s="131"/>
      <c r="D33" s="131"/>
      <c r="E33" s="131"/>
      <c r="F33" s="131"/>
      <c r="G33" s="131"/>
      <c r="H33" s="131"/>
      <c r="I33" s="131"/>
    </row>
    <row r="34" spans="1:9" x14ac:dyDescent="0.4">
      <c r="A34" s="131"/>
      <c r="B34" s="131"/>
      <c r="C34" s="131"/>
      <c r="D34" s="131"/>
      <c r="E34" s="131"/>
      <c r="F34" s="131"/>
      <c r="G34" s="131"/>
      <c r="H34" s="131"/>
      <c r="I34" s="131"/>
    </row>
    <row r="35" spans="1:9" x14ac:dyDescent="0.4">
      <c r="A35" s="131"/>
      <c r="B35" s="131"/>
      <c r="C35" s="131"/>
      <c r="D35" s="131"/>
      <c r="E35" s="131"/>
      <c r="F35" s="131"/>
      <c r="G35" s="131"/>
      <c r="H35" s="131"/>
      <c r="I35" s="131"/>
    </row>
    <row r="36" spans="1:9" x14ac:dyDescent="0.4">
      <c r="A36" s="131"/>
      <c r="B36" s="131"/>
      <c r="C36" s="131"/>
      <c r="D36" s="131"/>
      <c r="E36" s="131"/>
      <c r="F36" s="131"/>
      <c r="G36" s="131"/>
      <c r="H36" s="131"/>
      <c r="I36" s="131"/>
    </row>
    <row r="37" spans="1:9" x14ac:dyDescent="0.4">
      <c r="A37" s="131"/>
      <c r="B37" s="131"/>
      <c r="C37" s="131"/>
      <c r="D37" s="131"/>
      <c r="E37" s="131"/>
      <c r="F37" s="131"/>
      <c r="G37" s="131"/>
      <c r="H37" s="131"/>
      <c r="I37" s="131"/>
    </row>
    <row r="38" spans="1:9" x14ac:dyDescent="0.4">
      <c r="A38" s="131"/>
      <c r="B38" s="131"/>
      <c r="C38" s="131"/>
      <c r="D38" s="131"/>
      <c r="E38" s="131"/>
      <c r="F38" s="131"/>
      <c r="G38" s="131"/>
      <c r="H38" s="131"/>
      <c r="I38" s="131"/>
    </row>
    <row r="39" spans="1:9" x14ac:dyDescent="0.4">
      <c r="A39" s="131"/>
      <c r="B39" s="131"/>
      <c r="C39" s="131"/>
      <c r="D39" s="131"/>
      <c r="E39" s="131"/>
      <c r="F39" s="131"/>
      <c r="G39" s="131"/>
      <c r="H39" s="131"/>
      <c r="I39" s="131"/>
    </row>
    <row r="40" spans="1:9" x14ac:dyDescent="0.4">
      <c r="A40" s="131"/>
      <c r="B40" s="131"/>
      <c r="C40" s="131"/>
      <c r="D40" s="131"/>
      <c r="E40" s="131"/>
      <c r="F40" s="131"/>
      <c r="G40" s="131"/>
      <c r="H40" s="131"/>
      <c r="I40" s="131"/>
    </row>
    <row r="41" spans="1:9" x14ac:dyDescent="0.4">
      <c r="A41" s="131"/>
      <c r="B41" s="131"/>
      <c r="C41" s="131"/>
      <c r="D41" s="131"/>
      <c r="E41" s="131"/>
      <c r="F41" s="131"/>
      <c r="G41" s="131"/>
      <c r="H41" s="131"/>
      <c r="I41" s="131"/>
    </row>
    <row r="42" spans="1:9" x14ac:dyDescent="0.4">
      <c r="A42" s="131"/>
      <c r="B42" s="131"/>
      <c r="C42" s="131"/>
      <c r="D42" s="131"/>
      <c r="E42" s="131"/>
      <c r="F42" s="131"/>
      <c r="G42" s="131"/>
      <c r="H42" s="131"/>
      <c r="I42" s="131"/>
    </row>
    <row r="43" spans="1:9" x14ac:dyDescent="0.4">
      <c r="A43" s="131"/>
      <c r="B43" s="131"/>
      <c r="C43" s="131"/>
      <c r="D43" s="131"/>
      <c r="E43" s="131"/>
      <c r="F43" s="131"/>
      <c r="G43" s="131"/>
      <c r="H43" s="131"/>
      <c r="I43" s="131"/>
    </row>
    <row r="44" spans="1:9" x14ac:dyDescent="0.4">
      <c r="A44" s="131"/>
      <c r="B44" s="131"/>
      <c r="C44" s="131"/>
      <c r="D44" s="131"/>
      <c r="E44" s="131"/>
      <c r="F44" s="131"/>
      <c r="G44" s="131"/>
      <c r="H44" s="131"/>
      <c r="I44" s="131"/>
    </row>
    <row r="45" spans="1:9" x14ac:dyDescent="0.4">
      <c r="A45" s="131"/>
      <c r="B45" s="131"/>
      <c r="C45" s="131"/>
      <c r="D45" s="131"/>
      <c r="E45" s="131"/>
      <c r="F45" s="131"/>
      <c r="G45" s="131"/>
      <c r="H45" s="131"/>
      <c r="I45" s="131"/>
    </row>
    <row r="46" spans="1:9" x14ac:dyDescent="0.4">
      <c r="A46" s="131"/>
      <c r="B46" s="131"/>
      <c r="C46" s="131"/>
      <c r="D46" s="131"/>
      <c r="E46" s="131"/>
      <c r="F46" s="131"/>
      <c r="G46" s="131"/>
      <c r="H46" s="131"/>
      <c r="I46" s="131"/>
    </row>
    <row r="47" spans="1:9" x14ac:dyDescent="0.4">
      <c r="A47" s="131"/>
      <c r="B47" s="131"/>
      <c r="C47" s="131"/>
      <c r="D47" s="131"/>
      <c r="E47" s="131"/>
      <c r="F47" s="131"/>
      <c r="G47" s="131"/>
      <c r="H47" s="131"/>
      <c r="I47" s="131"/>
    </row>
    <row r="48" spans="1:9" x14ac:dyDescent="0.4">
      <c r="A48" s="131"/>
      <c r="B48" s="131"/>
      <c r="C48" s="131"/>
      <c r="D48" s="131"/>
      <c r="E48" s="131"/>
      <c r="F48" s="131"/>
      <c r="G48" s="131"/>
      <c r="H48" s="131"/>
      <c r="I48" s="131"/>
    </row>
    <row r="49" spans="1:9" x14ac:dyDescent="0.4">
      <c r="A49" s="131"/>
      <c r="B49" s="131"/>
      <c r="C49" s="131"/>
      <c r="D49" s="131"/>
      <c r="E49" s="131"/>
      <c r="F49" s="131"/>
      <c r="G49" s="131"/>
      <c r="H49" s="131"/>
      <c r="I49" s="131"/>
    </row>
    <row r="50" spans="1:9" x14ac:dyDescent="0.4">
      <c r="A50" s="131"/>
      <c r="B50" s="131"/>
      <c r="C50" s="131"/>
      <c r="D50" s="131"/>
      <c r="E50" s="131"/>
      <c r="F50" s="131"/>
      <c r="G50" s="131"/>
      <c r="H50" s="131"/>
      <c r="I50" s="131"/>
    </row>
    <row r="51" spans="1:9" x14ac:dyDescent="0.4">
      <c r="A51" s="132" t="s">
        <v>364</v>
      </c>
      <c r="B51" s="132"/>
      <c r="C51" s="132"/>
      <c r="D51" s="132"/>
      <c r="E51" s="132"/>
      <c r="F51" s="131"/>
      <c r="G51" s="131"/>
      <c r="H51" s="131"/>
      <c r="I51" s="131"/>
    </row>
    <row r="52" spans="1:9" x14ac:dyDescent="0.4">
      <c r="A52" s="133" t="s">
        <v>365</v>
      </c>
      <c r="B52" s="132"/>
      <c r="C52" s="132"/>
      <c r="D52" s="132"/>
      <c r="E52" s="132"/>
      <c r="F52" s="131"/>
      <c r="G52" s="131"/>
      <c r="H52" s="131"/>
      <c r="I52" s="131"/>
    </row>
    <row r="53" spans="1:9" x14ac:dyDescent="0.4">
      <c r="B53" s="131"/>
      <c r="C53" s="131"/>
      <c r="D53" s="131"/>
      <c r="E53" s="131"/>
      <c r="F53" s="131"/>
      <c r="G53" s="131"/>
      <c r="H53" s="131"/>
      <c r="I53" s="131"/>
    </row>
    <row r="54" spans="1:9" x14ac:dyDescent="0.4">
      <c r="A54" s="131"/>
      <c r="B54" s="131"/>
      <c r="C54" s="131"/>
      <c r="D54" s="131"/>
      <c r="E54" s="131"/>
      <c r="F54" s="131"/>
      <c r="G54" s="131"/>
      <c r="H54" s="131"/>
      <c r="I54" s="131"/>
    </row>
    <row r="55" spans="1:9" x14ac:dyDescent="0.4">
      <c r="A55" s="131"/>
      <c r="B55" s="131"/>
      <c r="C55" s="131"/>
      <c r="D55" s="131"/>
      <c r="E55" s="131"/>
      <c r="F55" s="131"/>
      <c r="G55" s="131"/>
      <c r="H55" s="131"/>
      <c r="I55" s="131"/>
    </row>
  </sheetData>
  <sheetProtection algorithmName="SHA-512" hashValue="8k1C55HF9iXlI/TSdv2MuqQuApBDkO7YvvpxzQxUsnKnv3AhwAKc79jYonAmNdivV/mW+nL8F+HGw4VEUENCBQ==" saltValue="Nefn4MMPN6jFwZiKbrftfQ==" spinCount="100000" sheet="1" objects="1" scenarios="1"/>
  <hyperlinks>
    <hyperlink ref="A52" r:id="rId1" xr:uid="{E12D41E5-16FB-4EDE-853F-B1C4637839AE}"/>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601E1-91CA-4A1B-B5DB-CA3EFE5DA607}">
  <dimension ref="A1:C7"/>
  <sheetViews>
    <sheetView workbookViewId="0">
      <selection sqref="A1:C1"/>
    </sheetView>
  </sheetViews>
  <sheetFormatPr baseColWidth="10" defaultColWidth="11.42578125" defaultRowHeight="13.9" x14ac:dyDescent="0.4"/>
  <cols>
    <col min="1" max="3" width="27.5703125" style="120" customWidth="1"/>
    <col min="4" max="16384" width="11.42578125" style="120"/>
  </cols>
  <sheetData>
    <row r="1" spans="1:3" s="119" customFormat="1" ht="15" x14ac:dyDescent="0.4">
      <c r="A1" s="171" t="s">
        <v>341</v>
      </c>
      <c r="B1" s="171"/>
      <c r="C1" s="171"/>
    </row>
    <row r="2" spans="1:3" s="119" customFormat="1" ht="79.7" customHeight="1" x14ac:dyDescent="0.4">
      <c r="A2" s="169" t="s">
        <v>342</v>
      </c>
      <c r="B2" s="170"/>
      <c r="C2" s="170"/>
    </row>
    <row r="3" spans="1:3" s="119" customFormat="1" ht="66.2" customHeight="1" x14ac:dyDescent="0.4">
      <c r="A3" s="169" t="s">
        <v>343</v>
      </c>
      <c r="B3" s="170"/>
      <c r="C3" s="170"/>
    </row>
    <row r="4" spans="1:3" s="119" customFormat="1" ht="45" customHeight="1" x14ac:dyDescent="0.4">
      <c r="A4" s="169" t="s">
        <v>344</v>
      </c>
      <c r="B4" s="170"/>
      <c r="C4" s="170"/>
    </row>
    <row r="5" spans="1:3" s="119" customFormat="1" ht="45" customHeight="1" x14ac:dyDescent="0.4">
      <c r="A5" s="169" t="s">
        <v>345</v>
      </c>
      <c r="B5" s="169"/>
      <c r="C5" s="169"/>
    </row>
    <row r="6" spans="1:3" s="119" customFormat="1" ht="70.25" customHeight="1" x14ac:dyDescent="0.4">
      <c r="A6" s="169" t="s">
        <v>346</v>
      </c>
      <c r="B6" s="170"/>
      <c r="C6" s="170"/>
    </row>
    <row r="7" spans="1:3" s="119" customFormat="1" ht="65.25" customHeight="1" x14ac:dyDescent="0.4">
      <c r="A7" s="169" t="s">
        <v>366</v>
      </c>
      <c r="B7" s="170"/>
      <c r="C7" s="170"/>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51C4C-3B9F-494C-88C3-611D38A2EE6D}">
  <dimension ref="A1:D16"/>
  <sheetViews>
    <sheetView workbookViewId="0"/>
  </sheetViews>
  <sheetFormatPr baseColWidth="10" defaultColWidth="11.42578125" defaultRowHeight="15.4" x14ac:dyDescent="0.45"/>
  <cols>
    <col min="1" max="3" width="27.5703125" style="123" customWidth="1"/>
    <col min="4" max="16384" width="11.42578125" style="123"/>
  </cols>
  <sheetData>
    <row r="1" spans="1:4" s="122" customFormat="1" x14ac:dyDescent="0.4">
      <c r="A1" s="121" t="s">
        <v>347</v>
      </c>
      <c r="B1" s="121"/>
      <c r="C1" s="121"/>
      <c r="D1" s="121"/>
    </row>
    <row r="2" spans="1:4" s="122" customFormat="1" ht="72" customHeight="1" x14ac:dyDescent="0.4">
      <c r="A2" s="172" t="s">
        <v>348</v>
      </c>
      <c r="B2" s="173"/>
      <c r="C2" s="173"/>
    </row>
    <row r="3" spans="1:4" s="122" customFormat="1" ht="59.45" customHeight="1" x14ac:dyDescent="0.4">
      <c r="A3" s="172" t="s">
        <v>349</v>
      </c>
      <c r="B3" s="173"/>
      <c r="C3" s="173"/>
    </row>
    <row r="4" spans="1:4" s="122" customFormat="1" ht="108" customHeight="1" x14ac:dyDescent="0.4">
      <c r="A4" s="172" t="s">
        <v>350</v>
      </c>
      <c r="B4" s="173"/>
      <c r="C4" s="173"/>
    </row>
    <row r="5" spans="1:4" s="122" customFormat="1" ht="154.5" customHeight="1" x14ac:dyDescent="0.4">
      <c r="A5" s="172" t="s">
        <v>351</v>
      </c>
      <c r="B5" s="172"/>
      <c r="C5" s="172"/>
    </row>
    <row r="6" spans="1:4" s="122" customFormat="1" ht="141.94999999999999" customHeight="1" x14ac:dyDescent="0.4">
      <c r="A6" s="172" t="s">
        <v>352</v>
      </c>
      <c r="B6" s="172"/>
      <c r="C6" s="172"/>
    </row>
    <row r="7" spans="1:4" s="122" customFormat="1" ht="195.2" customHeight="1" x14ac:dyDescent="0.4">
      <c r="A7" s="172" t="s">
        <v>353</v>
      </c>
      <c r="B7" s="173"/>
      <c r="C7" s="173"/>
    </row>
    <row r="8" spans="1:4" s="122" customFormat="1" ht="79.7" customHeight="1" x14ac:dyDescent="0.4">
      <c r="A8" s="172" t="s">
        <v>354</v>
      </c>
      <c r="B8" s="173"/>
      <c r="C8" s="173"/>
    </row>
    <row r="9" spans="1:4" x14ac:dyDescent="0.45">
      <c r="A9" s="174"/>
      <c r="B9" s="174"/>
      <c r="C9" s="174"/>
    </row>
    <row r="10" spans="1:4" x14ac:dyDescent="0.45">
      <c r="A10" s="174"/>
      <c r="B10" s="174"/>
      <c r="C10" s="174"/>
    </row>
    <row r="11" spans="1:4" x14ac:dyDescent="0.45">
      <c r="A11" s="174"/>
      <c r="B11" s="174"/>
      <c r="C11" s="174"/>
    </row>
    <row r="12" spans="1:4" x14ac:dyDescent="0.45">
      <c r="A12" s="174"/>
      <c r="B12" s="174"/>
      <c r="C12" s="174"/>
    </row>
    <row r="13" spans="1:4" x14ac:dyDescent="0.45">
      <c r="A13" s="174"/>
      <c r="B13" s="174"/>
      <c r="C13" s="174"/>
    </row>
    <row r="14" spans="1:4" x14ac:dyDescent="0.45">
      <c r="A14" s="174"/>
      <c r="B14" s="174"/>
      <c r="C14" s="174"/>
    </row>
    <row r="15" spans="1:4" x14ac:dyDescent="0.45">
      <c r="A15" s="174"/>
      <c r="B15" s="174"/>
      <c r="C15" s="174"/>
    </row>
    <row r="16" spans="1:4" x14ac:dyDescent="0.45">
      <c r="A16" s="174"/>
      <c r="B16" s="174"/>
      <c r="C16" s="174"/>
    </row>
  </sheetData>
  <sheetProtection algorithmName="SHA-512" hashValue="s8IgUzE29pathZ5UdzdpDpHxmsHBKkRRlzo9/d2q4A6mCMSbFTWBDOCEU5scGF7siEXlnBumHsGxd3jm6dJ7vw==" saltValue="ugPCsMmHcD7OK0aI3MNex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A96FC-DD32-4F9C-85AD-636FDD21487F}">
  <sheetPr>
    <pageSetUpPr fitToPage="1"/>
  </sheetPr>
  <dimension ref="A1:E11"/>
  <sheetViews>
    <sheetView workbookViewId="0">
      <selection sqref="A1:C1"/>
    </sheetView>
  </sheetViews>
  <sheetFormatPr baseColWidth="10" defaultColWidth="11.42578125" defaultRowHeight="15.4" x14ac:dyDescent="0.45"/>
  <cols>
    <col min="1" max="3" width="27.5703125" style="124" customWidth="1"/>
    <col min="4" max="16384" width="11.42578125" style="124"/>
  </cols>
  <sheetData>
    <row r="1" spans="1:5" ht="27.75" customHeight="1" x14ac:dyDescent="0.45">
      <c r="A1" s="175" t="s">
        <v>355</v>
      </c>
      <c r="B1" s="175"/>
      <c r="C1" s="175"/>
    </row>
    <row r="2" spans="1:5" s="125" customFormat="1" ht="100.25" customHeight="1" x14ac:dyDescent="0.4">
      <c r="A2" s="172" t="s">
        <v>356</v>
      </c>
      <c r="B2" s="173"/>
      <c r="C2" s="173"/>
      <c r="E2" s="126"/>
    </row>
    <row r="3" spans="1:5" s="125" customFormat="1" ht="45" customHeight="1" x14ac:dyDescent="0.4">
      <c r="A3" s="172" t="s">
        <v>357</v>
      </c>
      <c r="B3" s="173"/>
      <c r="C3" s="173"/>
      <c r="E3" s="126"/>
    </row>
    <row r="4" spans="1:5" s="125" customFormat="1" ht="66.75" customHeight="1" x14ac:dyDescent="0.4">
      <c r="A4" s="176" t="s">
        <v>358</v>
      </c>
      <c r="B4" s="177"/>
      <c r="C4" s="178"/>
      <c r="E4" s="126"/>
    </row>
    <row r="5" spans="1:5" ht="30.75" x14ac:dyDescent="0.45">
      <c r="A5" s="127" t="s">
        <v>359</v>
      </c>
      <c r="B5" s="127" t="s">
        <v>360</v>
      </c>
    </row>
    <row r="6" spans="1:5" x14ac:dyDescent="0.45">
      <c r="A6" s="128">
        <v>1379</v>
      </c>
      <c r="B6" s="128">
        <v>1380</v>
      </c>
    </row>
    <row r="7" spans="1:5" x14ac:dyDescent="0.45">
      <c r="A7" s="128">
        <v>179.34</v>
      </c>
      <c r="B7" s="128">
        <v>179</v>
      </c>
    </row>
    <row r="8" spans="1:5" x14ac:dyDescent="0.45">
      <c r="A8" s="128">
        <v>80.12</v>
      </c>
      <c r="B8" s="128">
        <v>80.099999999999994</v>
      </c>
    </row>
    <row r="9" spans="1:5" x14ac:dyDescent="0.45">
      <c r="A9" s="128">
        <v>7.8</v>
      </c>
      <c r="B9" s="129">
        <v>7.8</v>
      </c>
    </row>
    <row r="10" spans="1:5" ht="24" hidden="1" customHeight="1" x14ac:dyDescent="0.45">
      <c r="A10" s="179"/>
      <c r="B10" s="180"/>
      <c r="C10" s="180"/>
    </row>
    <row r="11" spans="1:5" x14ac:dyDescent="0.45">
      <c r="A11" s="128">
        <v>7.8320000000000001E-2</v>
      </c>
      <c r="B11" s="130">
        <v>7.8299999999999995E-2</v>
      </c>
    </row>
  </sheetData>
  <sheetProtection algorithmName="SHA-512" hashValue="IqbvdHTD++dP8h7RWBrBaL/E8Vlc3oYMIXa2KEbdvavAcTsOM6e+20q86ZaKp8xEzW5TgF9+gbauai759Z71wA==" saltValue="xXt6gbOkXM6AZpQhJTxwL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062DE-446B-45AE-86EF-EEBE5664E220}">
  <dimension ref="A1:H20"/>
  <sheetViews>
    <sheetView zoomScaleNormal="100" workbookViewId="0">
      <selection sqref="A1:H1"/>
    </sheetView>
  </sheetViews>
  <sheetFormatPr baseColWidth="10" defaultColWidth="11.42578125" defaultRowHeight="13.9" x14ac:dyDescent="0.4"/>
  <cols>
    <col min="1" max="8" width="10.5703125" style="110" customWidth="1"/>
    <col min="9" max="256" width="11.42578125" style="110"/>
    <col min="257" max="264" width="10.5703125" style="110" customWidth="1"/>
    <col min="265" max="512" width="11.42578125" style="110"/>
    <col min="513" max="520" width="10.5703125" style="110" customWidth="1"/>
    <col min="521" max="768" width="11.42578125" style="110"/>
    <col min="769" max="776" width="10.5703125" style="110" customWidth="1"/>
    <col min="777" max="1024" width="11.42578125" style="110"/>
    <col min="1025" max="1032" width="10.5703125" style="110" customWidth="1"/>
    <col min="1033" max="1280" width="11.42578125" style="110"/>
    <col min="1281" max="1288" width="10.5703125" style="110" customWidth="1"/>
    <col min="1289" max="1536" width="11.42578125" style="110"/>
    <col min="1537" max="1544" width="10.5703125" style="110" customWidth="1"/>
    <col min="1545" max="1792" width="11.42578125" style="110"/>
    <col min="1793" max="1800" width="10.5703125" style="110" customWidth="1"/>
    <col min="1801" max="2048" width="11.42578125" style="110"/>
    <col min="2049" max="2056" width="10.5703125" style="110" customWidth="1"/>
    <col min="2057" max="2304" width="11.42578125" style="110"/>
    <col min="2305" max="2312" width="10.5703125" style="110" customWidth="1"/>
    <col min="2313" max="2560" width="11.42578125" style="110"/>
    <col min="2561" max="2568" width="10.5703125" style="110" customWidth="1"/>
    <col min="2569" max="2816" width="11.42578125" style="110"/>
    <col min="2817" max="2824" width="10.5703125" style="110" customWidth="1"/>
    <col min="2825" max="3072" width="11.42578125" style="110"/>
    <col min="3073" max="3080" width="10.5703125" style="110" customWidth="1"/>
    <col min="3081" max="3328" width="11.42578125" style="110"/>
    <col min="3329" max="3336" width="10.5703125" style="110" customWidth="1"/>
    <col min="3337" max="3584" width="11.42578125" style="110"/>
    <col min="3585" max="3592" width="10.5703125" style="110" customWidth="1"/>
    <col min="3593" max="3840" width="11.42578125" style="110"/>
    <col min="3841" max="3848" width="10.5703125" style="110" customWidth="1"/>
    <col min="3849" max="4096" width="11.42578125" style="110"/>
    <col min="4097" max="4104" width="10.5703125" style="110" customWidth="1"/>
    <col min="4105" max="4352" width="11.42578125" style="110"/>
    <col min="4353" max="4360" width="10.5703125" style="110" customWidth="1"/>
    <col min="4361" max="4608" width="11.42578125" style="110"/>
    <col min="4609" max="4616" width="10.5703125" style="110" customWidth="1"/>
    <col min="4617" max="4864" width="11.42578125" style="110"/>
    <col min="4865" max="4872" width="10.5703125" style="110" customWidth="1"/>
    <col min="4873" max="5120" width="11.42578125" style="110"/>
    <col min="5121" max="5128" width="10.5703125" style="110" customWidth="1"/>
    <col min="5129" max="5376" width="11.42578125" style="110"/>
    <col min="5377" max="5384" width="10.5703125" style="110" customWidth="1"/>
    <col min="5385" max="5632" width="11.42578125" style="110"/>
    <col min="5633" max="5640" width="10.5703125" style="110" customWidth="1"/>
    <col min="5641" max="5888" width="11.42578125" style="110"/>
    <col min="5889" max="5896" width="10.5703125" style="110" customWidth="1"/>
    <col min="5897" max="6144" width="11.42578125" style="110"/>
    <col min="6145" max="6152" width="10.5703125" style="110" customWidth="1"/>
    <col min="6153" max="6400" width="11.42578125" style="110"/>
    <col min="6401" max="6408" width="10.5703125" style="110" customWidth="1"/>
    <col min="6409" max="6656" width="11.42578125" style="110"/>
    <col min="6657" max="6664" width="10.5703125" style="110" customWidth="1"/>
    <col min="6665" max="6912" width="11.42578125" style="110"/>
    <col min="6913" max="6920" width="10.5703125" style="110" customWidth="1"/>
    <col min="6921" max="7168" width="11.42578125" style="110"/>
    <col min="7169" max="7176" width="10.5703125" style="110" customWidth="1"/>
    <col min="7177" max="7424" width="11.42578125" style="110"/>
    <col min="7425" max="7432" width="10.5703125" style="110" customWidth="1"/>
    <col min="7433" max="7680" width="11.42578125" style="110"/>
    <col min="7681" max="7688" width="10.5703125" style="110" customWidth="1"/>
    <col min="7689" max="7936" width="11.42578125" style="110"/>
    <col min="7937" max="7944" width="10.5703125" style="110" customWidth="1"/>
    <col min="7945" max="8192" width="11.42578125" style="110"/>
    <col min="8193" max="8200" width="10.5703125" style="110" customWidth="1"/>
    <col min="8201" max="8448" width="11.42578125" style="110"/>
    <col min="8449" max="8456" width="10.5703125" style="110" customWidth="1"/>
    <col min="8457" max="8704" width="11.42578125" style="110"/>
    <col min="8705" max="8712" width="10.5703125" style="110" customWidth="1"/>
    <col min="8713" max="8960" width="11.42578125" style="110"/>
    <col min="8961" max="8968" width="10.5703125" style="110" customWidth="1"/>
    <col min="8969" max="9216" width="11.42578125" style="110"/>
    <col min="9217" max="9224" width="10.5703125" style="110" customWidth="1"/>
    <col min="9225" max="9472" width="11.42578125" style="110"/>
    <col min="9473" max="9480" width="10.5703125" style="110" customWidth="1"/>
    <col min="9481" max="9728" width="11.42578125" style="110"/>
    <col min="9729" max="9736" width="10.5703125" style="110" customWidth="1"/>
    <col min="9737" max="9984" width="11.42578125" style="110"/>
    <col min="9985" max="9992" width="10.5703125" style="110" customWidth="1"/>
    <col min="9993" max="10240" width="11.42578125" style="110"/>
    <col min="10241" max="10248" width="10.5703125" style="110" customWidth="1"/>
    <col min="10249" max="10496" width="11.42578125" style="110"/>
    <col min="10497" max="10504" width="10.5703125" style="110" customWidth="1"/>
    <col min="10505" max="10752" width="11.42578125" style="110"/>
    <col min="10753" max="10760" width="10.5703125" style="110" customWidth="1"/>
    <col min="10761" max="11008" width="11.42578125" style="110"/>
    <col min="11009" max="11016" width="10.5703125" style="110" customWidth="1"/>
    <col min="11017" max="11264" width="11.42578125" style="110"/>
    <col min="11265" max="11272" width="10.5703125" style="110" customWidth="1"/>
    <col min="11273" max="11520" width="11.42578125" style="110"/>
    <col min="11521" max="11528" width="10.5703125" style="110" customWidth="1"/>
    <col min="11529" max="11776" width="11.42578125" style="110"/>
    <col min="11777" max="11784" width="10.5703125" style="110" customWidth="1"/>
    <col min="11785" max="12032" width="11.42578125" style="110"/>
    <col min="12033" max="12040" width="10.5703125" style="110" customWidth="1"/>
    <col min="12041" max="12288" width="11.42578125" style="110"/>
    <col min="12289" max="12296" width="10.5703125" style="110" customWidth="1"/>
    <col min="12297" max="12544" width="11.42578125" style="110"/>
    <col min="12545" max="12552" width="10.5703125" style="110" customWidth="1"/>
    <col min="12553" max="12800" width="11.42578125" style="110"/>
    <col min="12801" max="12808" width="10.5703125" style="110" customWidth="1"/>
    <col min="12809" max="13056" width="11.42578125" style="110"/>
    <col min="13057" max="13064" width="10.5703125" style="110" customWidth="1"/>
    <col min="13065" max="13312" width="11.42578125" style="110"/>
    <col min="13313" max="13320" width="10.5703125" style="110" customWidth="1"/>
    <col min="13321" max="13568" width="11.42578125" style="110"/>
    <col min="13569" max="13576" width="10.5703125" style="110" customWidth="1"/>
    <col min="13577" max="13824" width="11.42578125" style="110"/>
    <col min="13825" max="13832" width="10.5703125" style="110" customWidth="1"/>
    <col min="13833" max="14080" width="11.42578125" style="110"/>
    <col min="14081" max="14088" width="10.5703125" style="110" customWidth="1"/>
    <col min="14089" max="14336" width="11.42578125" style="110"/>
    <col min="14337" max="14344" width="10.5703125" style="110" customWidth="1"/>
    <col min="14345" max="14592" width="11.42578125" style="110"/>
    <col min="14593" max="14600" width="10.5703125" style="110" customWidth="1"/>
    <col min="14601" max="14848" width="11.42578125" style="110"/>
    <col min="14849" max="14856" width="10.5703125" style="110" customWidth="1"/>
    <col min="14857" max="15104" width="11.42578125" style="110"/>
    <col min="15105" max="15112" width="10.5703125" style="110" customWidth="1"/>
    <col min="15113" max="15360" width="11.42578125" style="110"/>
    <col min="15361" max="15368" width="10.5703125" style="110" customWidth="1"/>
    <col min="15369" max="15616" width="11.42578125" style="110"/>
    <col min="15617" max="15624" width="10.5703125" style="110" customWidth="1"/>
    <col min="15625" max="15872" width="11.42578125" style="110"/>
    <col min="15873" max="15880" width="10.5703125" style="110" customWidth="1"/>
    <col min="15881" max="16128" width="11.42578125" style="110"/>
    <col min="16129" max="16136" width="10.5703125" style="110" customWidth="1"/>
    <col min="16137" max="16384" width="11.42578125" style="110"/>
  </cols>
  <sheetData>
    <row r="1" spans="1:8" s="109" customFormat="1" ht="20.100000000000001" customHeight="1" x14ac:dyDescent="0.4">
      <c r="A1" s="182" t="s">
        <v>265</v>
      </c>
      <c r="B1" s="182"/>
      <c r="C1" s="182"/>
      <c r="D1" s="182"/>
      <c r="E1" s="182"/>
      <c r="F1" s="182"/>
      <c r="G1" s="182"/>
      <c r="H1" s="182"/>
    </row>
    <row r="2" spans="1:8" s="109" customFormat="1" ht="43.5" customHeight="1" x14ac:dyDescent="0.4">
      <c r="A2" s="181" t="s">
        <v>297</v>
      </c>
      <c r="B2" s="181"/>
      <c r="C2" s="181"/>
      <c r="D2" s="181"/>
      <c r="E2" s="181"/>
      <c r="F2" s="181"/>
      <c r="G2" s="181"/>
      <c r="H2" s="181"/>
    </row>
    <row r="3" spans="1:8" s="109" customFormat="1" ht="35.1" customHeight="1" x14ac:dyDescent="0.4">
      <c r="A3" s="181" t="s">
        <v>266</v>
      </c>
      <c r="B3" s="181"/>
      <c r="C3" s="181"/>
      <c r="D3" s="181"/>
      <c r="E3" s="181"/>
      <c r="F3" s="181"/>
      <c r="G3" s="181"/>
      <c r="H3" s="181"/>
    </row>
    <row r="4" spans="1:8" s="109" customFormat="1" ht="99.75" customHeight="1" x14ac:dyDescent="0.4">
      <c r="A4" s="181" t="s">
        <v>298</v>
      </c>
      <c r="B4" s="181"/>
      <c r="C4" s="181"/>
      <c r="D4" s="181"/>
      <c r="E4" s="181"/>
      <c r="F4" s="181"/>
      <c r="G4" s="181"/>
      <c r="H4" s="181"/>
    </row>
    <row r="5" spans="1:8" s="109" customFormat="1" ht="53.1" customHeight="1" x14ac:dyDescent="0.4">
      <c r="A5" s="181" t="s">
        <v>267</v>
      </c>
      <c r="B5" s="181"/>
      <c r="C5" s="181"/>
      <c r="D5" s="181"/>
      <c r="E5" s="181"/>
      <c r="F5" s="181"/>
      <c r="G5" s="181"/>
      <c r="H5" s="181"/>
    </row>
    <row r="6" spans="1:8" s="109" customFormat="1" ht="35.1" customHeight="1" x14ac:dyDescent="0.4">
      <c r="A6" s="181" t="s">
        <v>268</v>
      </c>
      <c r="B6" s="181"/>
      <c r="C6" s="181"/>
      <c r="D6" s="181"/>
      <c r="E6" s="181"/>
      <c r="F6" s="181"/>
      <c r="G6" s="181"/>
      <c r="H6" s="181"/>
    </row>
    <row r="7" spans="1:8" s="109" customFormat="1" ht="88.35" customHeight="1" x14ac:dyDescent="0.4">
      <c r="A7" s="181" t="s">
        <v>299</v>
      </c>
      <c r="B7" s="181"/>
      <c r="C7" s="181"/>
      <c r="D7" s="181"/>
      <c r="E7" s="181"/>
      <c r="F7" s="181"/>
      <c r="G7" s="181"/>
      <c r="H7" s="181"/>
    </row>
    <row r="8" spans="1:8" s="109" customFormat="1" ht="88.35" customHeight="1" x14ac:dyDescent="0.4">
      <c r="A8" s="181" t="s">
        <v>269</v>
      </c>
      <c r="B8" s="181"/>
      <c r="C8" s="181"/>
      <c r="D8" s="181"/>
      <c r="E8" s="181"/>
      <c r="F8" s="181"/>
      <c r="G8" s="181"/>
      <c r="H8" s="181"/>
    </row>
    <row r="9" spans="1:8" s="109" customFormat="1" ht="70.349999999999994" customHeight="1" x14ac:dyDescent="0.4">
      <c r="A9" s="181" t="s">
        <v>300</v>
      </c>
      <c r="B9" s="181"/>
      <c r="C9" s="181"/>
      <c r="D9" s="181"/>
      <c r="E9" s="181"/>
      <c r="F9" s="181"/>
      <c r="G9" s="181"/>
      <c r="H9" s="181"/>
    </row>
    <row r="10" spans="1:8" s="109" customFormat="1" ht="53.1" customHeight="1" x14ac:dyDescent="0.4">
      <c r="A10" s="181" t="s">
        <v>270</v>
      </c>
      <c r="B10" s="181"/>
      <c r="C10" s="181"/>
      <c r="D10" s="181"/>
      <c r="E10" s="181"/>
      <c r="F10" s="181"/>
      <c r="G10" s="181"/>
      <c r="H10" s="181"/>
    </row>
    <row r="11" spans="1:8" s="109" customFormat="1" ht="122.75" customHeight="1" x14ac:dyDescent="0.4">
      <c r="A11" s="183" t="s">
        <v>301</v>
      </c>
      <c r="B11" s="181"/>
      <c r="C11" s="181"/>
      <c r="D11" s="181"/>
      <c r="E11" s="181"/>
      <c r="F11" s="181"/>
      <c r="G11" s="181"/>
      <c r="H11" s="181"/>
    </row>
    <row r="12" spans="1:8" s="109" customFormat="1" ht="35.1" customHeight="1" x14ac:dyDescent="0.4">
      <c r="A12" s="181" t="s">
        <v>271</v>
      </c>
      <c r="B12" s="181"/>
      <c r="C12" s="181"/>
      <c r="D12" s="181"/>
      <c r="E12" s="181"/>
      <c r="F12" s="181"/>
      <c r="G12" s="181"/>
      <c r="H12" s="181"/>
    </row>
    <row r="13" spans="1:8" s="109" customFormat="1" ht="97.35" customHeight="1" x14ac:dyDescent="0.4">
      <c r="A13" s="181" t="s">
        <v>272</v>
      </c>
      <c r="B13" s="181"/>
      <c r="C13" s="181"/>
      <c r="D13" s="181"/>
      <c r="E13" s="181"/>
      <c r="F13" s="181"/>
      <c r="G13" s="181"/>
      <c r="H13" s="181"/>
    </row>
    <row r="14" spans="1:8" s="109" customFormat="1" ht="97.35" customHeight="1" x14ac:dyDescent="0.4">
      <c r="A14" s="181" t="s">
        <v>273</v>
      </c>
      <c r="B14" s="181"/>
      <c r="C14" s="181"/>
      <c r="D14" s="181"/>
      <c r="E14" s="181"/>
      <c r="F14" s="181"/>
      <c r="G14" s="181"/>
      <c r="H14" s="181"/>
    </row>
    <row r="15" spans="1:8" s="109" customFormat="1" ht="20.100000000000001" customHeight="1" x14ac:dyDescent="0.4">
      <c r="A15" s="181" t="s">
        <v>274</v>
      </c>
      <c r="B15" s="181"/>
      <c r="C15" s="181"/>
      <c r="D15" s="181"/>
      <c r="E15" s="181"/>
      <c r="F15" s="181"/>
      <c r="G15" s="181"/>
      <c r="H15" s="181"/>
    </row>
    <row r="16" spans="1:8" x14ac:dyDescent="0.4">
      <c r="A16" s="184"/>
      <c r="B16" s="184"/>
      <c r="C16" s="184"/>
      <c r="D16" s="184"/>
      <c r="E16" s="184"/>
      <c r="F16" s="184"/>
      <c r="G16" s="184"/>
      <c r="H16" s="184"/>
    </row>
    <row r="17" spans="1:8" x14ac:dyDescent="0.4">
      <c r="A17" s="184"/>
      <c r="B17" s="184"/>
      <c r="C17" s="184"/>
      <c r="D17" s="184"/>
      <c r="E17" s="184"/>
      <c r="F17" s="184"/>
      <c r="G17" s="184"/>
      <c r="H17" s="184"/>
    </row>
    <row r="18" spans="1:8" x14ac:dyDescent="0.4">
      <c r="A18" s="184"/>
      <c r="B18" s="184"/>
      <c r="C18" s="184"/>
      <c r="D18" s="184"/>
      <c r="E18" s="184"/>
      <c r="F18" s="184"/>
      <c r="G18" s="184"/>
      <c r="H18" s="184"/>
    </row>
    <row r="19" spans="1:8" x14ac:dyDescent="0.4">
      <c r="A19" s="184"/>
      <c r="B19" s="184"/>
      <c r="C19" s="184"/>
      <c r="D19" s="184"/>
      <c r="E19" s="184"/>
      <c r="F19" s="184"/>
      <c r="G19" s="184"/>
      <c r="H19" s="184"/>
    </row>
    <row r="20" spans="1:8" x14ac:dyDescent="0.4">
      <c r="A20" s="184"/>
      <c r="B20" s="184"/>
      <c r="C20" s="184"/>
      <c r="D20" s="184"/>
      <c r="E20" s="184"/>
      <c r="F20" s="184"/>
      <c r="G20" s="184"/>
      <c r="H20" s="184"/>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63F42-8B55-4F55-8D83-2169FE071DE1}">
  <dimension ref="A1:I55"/>
  <sheetViews>
    <sheetView workbookViewId="0"/>
  </sheetViews>
  <sheetFormatPr baseColWidth="10" defaultColWidth="10.640625" defaultRowHeight="13.9" x14ac:dyDescent="0.4"/>
  <cols>
    <col min="1" max="16384" width="10.640625" style="120"/>
  </cols>
  <sheetData>
    <row r="1" spans="1:9" x14ac:dyDescent="0.4">
      <c r="A1" s="134"/>
      <c r="B1" s="134"/>
      <c r="C1" s="134"/>
      <c r="D1" s="134"/>
      <c r="E1" s="134"/>
      <c r="F1" s="134"/>
      <c r="G1" s="134"/>
      <c r="H1" s="134"/>
      <c r="I1" s="134"/>
    </row>
    <row r="2" spans="1:9" x14ac:dyDescent="0.4">
      <c r="A2" s="134"/>
      <c r="B2" s="134"/>
      <c r="C2" s="134"/>
      <c r="D2" s="134"/>
      <c r="E2" s="134"/>
      <c r="F2" s="134"/>
      <c r="G2" s="134"/>
      <c r="H2" s="134"/>
      <c r="I2" s="134"/>
    </row>
    <row r="3" spans="1:9" x14ac:dyDescent="0.4">
      <c r="A3" s="134"/>
      <c r="B3" s="134"/>
      <c r="C3" s="134"/>
      <c r="D3" s="134"/>
      <c r="E3" s="134"/>
      <c r="F3" s="134"/>
      <c r="G3" s="134"/>
      <c r="H3" s="134"/>
      <c r="I3" s="134"/>
    </row>
    <row r="4" spans="1:9" x14ac:dyDescent="0.4">
      <c r="A4" s="134"/>
      <c r="B4" s="134"/>
      <c r="C4" s="134"/>
      <c r="D4" s="134"/>
      <c r="E4" s="134"/>
      <c r="F4" s="134"/>
      <c r="G4" s="134"/>
      <c r="H4" s="134"/>
      <c r="I4" s="134"/>
    </row>
    <row r="5" spans="1:9" x14ac:dyDescent="0.4">
      <c r="A5" s="134"/>
      <c r="B5" s="134"/>
      <c r="C5" s="134"/>
      <c r="D5" s="134"/>
      <c r="E5" s="134"/>
      <c r="F5" s="134"/>
      <c r="G5" s="134"/>
      <c r="H5" s="134"/>
      <c r="I5" s="134"/>
    </row>
    <row r="6" spans="1:9" x14ac:dyDescent="0.4">
      <c r="A6" s="134"/>
      <c r="B6" s="134"/>
      <c r="C6" s="134"/>
      <c r="D6" s="134"/>
      <c r="E6" s="134"/>
      <c r="F6" s="134"/>
      <c r="G6" s="134"/>
      <c r="H6" s="134"/>
      <c r="I6" s="134"/>
    </row>
    <row r="7" spans="1:9" x14ac:dyDescent="0.4">
      <c r="A7" s="134"/>
      <c r="B7" s="134"/>
      <c r="C7" s="134"/>
      <c r="D7" s="134"/>
      <c r="E7" s="134"/>
      <c r="F7" s="134"/>
      <c r="G7" s="134"/>
      <c r="H7" s="134"/>
      <c r="I7" s="134"/>
    </row>
    <row r="8" spans="1:9" x14ac:dyDescent="0.4">
      <c r="A8" s="134"/>
      <c r="B8" s="134"/>
      <c r="C8" s="134"/>
      <c r="D8" s="134"/>
      <c r="E8" s="134"/>
      <c r="F8" s="134"/>
      <c r="G8" s="134"/>
      <c r="H8" s="134"/>
      <c r="I8" s="134"/>
    </row>
    <row r="9" spans="1:9" x14ac:dyDescent="0.4">
      <c r="A9" s="134"/>
      <c r="B9" s="134"/>
      <c r="C9" s="134"/>
      <c r="D9" s="134"/>
      <c r="E9" s="134"/>
      <c r="F9" s="134"/>
      <c r="G9" s="134"/>
      <c r="H9" s="134"/>
      <c r="I9" s="134"/>
    </row>
    <row r="10" spans="1:9" x14ac:dyDescent="0.4">
      <c r="A10" s="134"/>
      <c r="B10" s="134"/>
      <c r="C10" s="134"/>
      <c r="D10" s="134"/>
      <c r="E10" s="134"/>
      <c r="F10" s="134"/>
      <c r="G10" s="134"/>
      <c r="H10" s="134"/>
      <c r="I10" s="134"/>
    </row>
    <row r="11" spans="1:9" x14ac:dyDescent="0.4">
      <c r="A11" s="134"/>
      <c r="B11" s="134"/>
      <c r="C11" s="134"/>
      <c r="D11" s="134"/>
      <c r="E11" s="134"/>
      <c r="F11" s="134"/>
      <c r="G11" s="134"/>
      <c r="H11" s="134"/>
      <c r="I11" s="134"/>
    </row>
    <row r="12" spans="1:9" x14ac:dyDescent="0.4">
      <c r="A12" s="134"/>
      <c r="B12" s="134"/>
      <c r="C12" s="134"/>
      <c r="D12" s="134"/>
      <c r="E12" s="134"/>
      <c r="F12" s="134"/>
      <c r="G12" s="134"/>
      <c r="H12" s="134"/>
      <c r="I12" s="134"/>
    </row>
    <row r="13" spans="1:9" x14ac:dyDescent="0.4">
      <c r="A13" s="134"/>
      <c r="B13" s="134"/>
      <c r="C13" s="134"/>
      <c r="D13" s="134"/>
      <c r="E13" s="134"/>
      <c r="F13" s="134"/>
      <c r="G13" s="134"/>
      <c r="H13" s="134"/>
      <c r="I13" s="134"/>
    </row>
    <row r="14" spans="1:9" x14ac:dyDescent="0.4">
      <c r="A14" s="134"/>
      <c r="B14" s="134"/>
      <c r="C14" s="134"/>
      <c r="D14" s="134"/>
      <c r="E14" s="134"/>
      <c r="F14" s="134"/>
      <c r="G14" s="134"/>
      <c r="H14" s="134"/>
      <c r="I14" s="134"/>
    </row>
    <row r="15" spans="1:9" x14ac:dyDescent="0.4">
      <c r="A15" s="134"/>
      <c r="B15" s="134"/>
      <c r="C15" s="134"/>
      <c r="D15" s="134"/>
      <c r="E15" s="134"/>
      <c r="F15" s="134"/>
      <c r="G15" s="134"/>
      <c r="H15" s="134"/>
      <c r="I15" s="134"/>
    </row>
    <row r="16" spans="1:9" x14ac:dyDescent="0.4">
      <c r="A16" s="134"/>
      <c r="B16" s="134"/>
      <c r="C16" s="134"/>
      <c r="D16" s="134"/>
      <c r="E16" s="134"/>
      <c r="F16" s="134"/>
      <c r="G16" s="134"/>
      <c r="H16" s="134"/>
      <c r="I16" s="134"/>
    </row>
    <row r="17" spans="1:9" x14ac:dyDescent="0.4">
      <c r="A17" s="134"/>
      <c r="B17" s="134"/>
      <c r="C17" s="134"/>
      <c r="D17" s="134"/>
      <c r="E17" s="134"/>
      <c r="F17" s="134"/>
      <c r="G17" s="134"/>
      <c r="H17" s="134"/>
      <c r="I17" s="134"/>
    </row>
    <row r="18" spans="1:9" x14ac:dyDescent="0.4">
      <c r="A18" s="134"/>
      <c r="B18" s="134"/>
      <c r="C18" s="134"/>
      <c r="D18" s="134"/>
      <c r="E18" s="134"/>
      <c r="F18" s="134"/>
      <c r="G18" s="134"/>
      <c r="H18" s="134"/>
      <c r="I18" s="134"/>
    </row>
    <row r="19" spans="1:9" x14ac:dyDescent="0.4">
      <c r="A19" s="134"/>
      <c r="B19" s="134"/>
      <c r="C19" s="134"/>
      <c r="D19" s="134"/>
      <c r="E19" s="134"/>
      <c r="F19" s="134"/>
      <c r="G19" s="134"/>
      <c r="H19" s="134"/>
      <c r="I19" s="134"/>
    </row>
    <row r="20" spans="1:9" x14ac:dyDescent="0.4">
      <c r="A20" s="134"/>
      <c r="B20" s="134"/>
      <c r="C20" s="134"/>
      <c r="D20" s="134"/>
      <c r="E20" s="134"/>
      <c r="F20" s="134"/>
      <c r="G20" s="134"/>
      <c r="H20" s="134"/>
      <c r="I20" s="134"/>
    </row>
    <row r="21" spans="1:9" x14ac:dyDescent="0.4">
      <c r="A21" s="134"/>
      <c r="B21" s="134"/>
      <c r="C21" s="134"/>
      <c r="D21" s="134"/>
      <c r="E21" s="134"/>
      <c r="F21" s="134"/>
      <c r="G21" s="134"/>
      <c r="H21" s="134"/>
      <c r="I21" s="134"/>
    </row>
    <row r="22" spans="1:9" x14ac:dyDescent="0.4">
      <c r="A22" s="134"/>
      <c r="B22" s="134"/>
      <c r="C22" s="134"/>
      <c r="D22" s="134"/>
      <c r="E22" s="134"/>
      <c r="F22" s="134"/>
      <c r="G22" s="134"/>
      <c r="H22" s="134"/>
      <c r="I22" s="134"/>
    </row>
    <row r="23" spans="1:9" x14ac:dyDescent="0.4">
      <c r="A23" s="134"/>
      <c r="B23" s="134"/>
      <c r="C23" s="134"/>
      <c r="D23" s="134"/>
      <c r="E23" s="134"/>
      <c r="F23" s="134"/>
      <c r="G23" s="134"/>
      <c r="H23" s="134"/>
      <c r="I23" s="134"/>
    </row>
    <row r="24" spans="1:9" x14ac:dyDescent="0.4">
      <c r="A24" s="134"/>
      <c r="B24" s="134"/>
      <c r="C24" s="134"/>
      <c r="D24" s="134"/>
      <c r="E24" s="134"/>
      <c r="F24" s="134"/>
      <c r="G24" s="134"/>
      <c r="H24" s="134"/>
      <c r="I24" s="134"/>
    </row>
    <row r="25" spans="1:9" x14ac:dyDescent="0.4">
      <c r="A25" s="134"/>
      <c r="B25" s="134"/>
      <c r="C25" s="134"/>
      <c r="D25" s="134"/>
      <c r="E25" s="134"/>
      <c r="F25" s="134"/>
      <c r="G25" s="134"/>
      <c r="H25" s="134"/>
      <c r="I25" s="134"/>
    </row>
    <row r="26" spans="1:9" x14ac:dyDescent="0.4">
      <c r="A26" s="134"/>
      <c r="B26" s="134"/>
      <c r="C26" s="134"/>
      <c r="D26" s="134"/>
      <c r="E26" s="134"/>
      <c r="F26" s="134"/>
      <c r="G26" s="134"/>
      <c r="H26" s="134"/>
      <c r="I26" s="134"/>
    </row>
    <row r="27" spans="1:9" x14ac:dyDescent="0.4">
      <c r="A27" s="134"/>
      <c r="B27" s="134"/>
      <c r="C27" s="134"/>
      <c r="D27" s="134"/>
      <c r="E27" s="134"/>
      <c r="F27" s="134"/>
      <c r="G27" s="134"/>
      <c r="H27" s="134"/>
      <c r="I27" s="134"/>
    </row>
    <row r="28" spans="1:9" x14ac:dyDescent="0.4">
      <c r="A28" s="134"/>
      <c r="B28" s="134"/>
      <c r="C28" s="134"/>
      <c r="D28" s="134"/>
      <c r="E28" s="134"/>
      <c r="F28" s="134"/>
      <c r="G28" s="134"/>
      <c r="H28" s="134"/>
      <c r="I28" s="134"/>
    </row>
    <row r="29" spans="1:9" x14ac:dyDescent="0.4">
      <c r="A29" s="134"/>
      <c r="B29" s="134"/>
      <c r="C29" s="134"/>
      <c r="D29" s="134"/>
      <c r="E29" s="134"/>
      <c r="F29" s="134"/>
      <c r="G29" s="134"/>
      <c r="H29" s="134"/>
      <c r="I29" s="134"/>
    </row>
    <row r="30" spans="1:9" x14ac:dyDescent="0.4">
      <c r="A30" s="134"/>
      <c r="B30" s="134"/>
      <c r="C30" s="134"/>
      <c r="D30" s="134"/>
      <c r="E30" s="134"/>
      <c r="F30" s="134"/>
      <c r="G30" s="134"/>
      <c r="H30" s="134"/>
      <c r="I30" s="134"/>
    </row>
    <row r="31" spans="1:9" x14ac:dyDescent="0.4">
      <c r="A31" s="134"/>
      <c r="B31" s="134"/>
      <c r="C31" s="134"/>
      <c r="D31" s="134"/>
      <c r="E31" s="134"/>
      <c r="F31" s="134"/>
      <c r="G31" s="134"/>
      <c r="H31" s="134"/>
      <c r="I31" s="134"/>
    </row>
    <row r="32" spans="1:9" x14ac:dyDescent="0.4">
      <c r="A32" s="134"/>
      <c r="B32" s="134"/>
      <c r="C32" s="134"/>
      <c r="D32" s="134"/>
      <c r="E32" s="134"/>
      <c r="F32" s="134"/>
      <c r="G32" s="134"/>
      <c r="H32" s="134"/>
      <c r="I32" s="134"/>
    </row>
    <row r="33" spans="1:9" x14ac:dyDescent="0.4">
      <c r="A33" s="134"/>
      <c r="B33" s="134"/>
      <c r="C33" s="134"/>
      <c r="D33" s="134"/>
      <c r="E33" s="134"/>
      <c r="F33" s="134"/>
      <c r="G33" s="134"/>
      <c r="H33" s="134"/>
      <c r="I33" s="134"/>
    </row>
    <row r="34" spans="1:9" x14ac:dyDescent="0.4">
      <c r="A34" s="134"/>
      <c r="B34" s="134"/>
      <c r="C34" s="134"/>
      <c r="D34" s="134"/>
      <c r="E34" s="134"/>
      <c r="F34" s="134"/>
      <c r="G34" s="134"/>
      <c r="H34" s="134"/>
      <c r="I34" s="134"/>
    </row>
    <row r="35" spans="1:9" x14ac:dyDescent="0.4">
      <c r="A35" s="134"/>
      <c r="B35" s="134"/>
      <c r="C35" s="134"/>
      <c r="D35" s="134"/>
      <c r="E35" s="134"/>
      <c r="F35" s="134"/>
      <c r="G35" s="134"/>
      <c r="H35" s="134"/>
      <c r="I35" s="134"/>
    </row>
    <row r="36" spans="1:9" x14ac:dyDescent="0.4">
      <c r="A36" s="134"/>
      <c r="B36" s="134"/>
      <c r="C36" s="134"/>
      <c r="D36" s="134"/>
      <c r="E36" s="134"/>
      <c r="F36" s="134"/>
      <c r="G36" s="134"/>
      <c r="H36" s="134"/>
      <c r="I36" s="134"/>
    </row>
    <row r="37" spans="1:9" x14ac:dyDescent="0.4">
      <c r="A37" s="134"/>
      <c r="B37" s="134"/>
      <c r="C37" s="134"/>
      <c r="D37" s="134"/>
      <c r="E37" s="134"/>
      <c r="F37" s="134"/>
      <c r="G37" s="134"/>
      <c r="H37" s="134"/>
      <c r="I37" s="134"/>
    </row>
    <row r="38" spans="1:9" x14ac:dyDescent="0.4">
      <c r="A38" s="134"/>
      <c r="B38" s="134"/>
      <c r="C38" s="134"/>
      <c r="D38" s="134"/>
      <c r="E38" s="134"/>
      <c r="F38" s="134"/>
      <c r="G38" s="134"/>
      <c r="H38" s="134"/>
      <c r="I38" s="134"/>
    </row>
    <row r="39" spans="1:9" x14ac:dyDescent="0.4">
      <c r="A39" s="134"/>
      <c r="B39" s="134"/>
      <c r="C39" s="134"/>
      <c r="D39" s="134"/>
      <c r="E39" s="134"/>
      <c r="F39" s="134"/>
      <c r="G39" s="134"/>
      <c r="H39" s="134"/>
      <c r="I39" s="134"/>
    </row>
    <row r="40" spans="1:9" x14ac:dyDescent="0.4">
      <c r="A40" s="134"/>
      <c r="B40" s="134"/>
      <c r="C40" s="134"/>
      <c r="D40" s="134"/>
      <c r="E40" s="134"/>
      <c r="F40" s="134"/>
      <c r="G40" s="134"/>
      <c r="H40" s="134"/>
      <c r="I40" s="134"/>
    </row>
    <row r="41" spans="1:9" x14ac:dyDescent="0.4">
      <c r="A41" s="134"/>
      <c r="B41" s="134"/>
      <c r="C41" s="134"/>
      <c r="D41" s="134"/>
      <c r="E41" s="134"/>
      <c r="F41" s="134"/>
      <c r="G41" s="134"/>
      <c r="H41" s="134"/>
      <c r="I41" s="134"/>
    </row>
    <row r="42" spans="1:9" x14ac:dyDescent="0.4">
      <c r="A42" s="134"/>
      <c r="B42" s="134"/>
      <c r="C42" s="134"/>
      <c r="D42" s="134"/>
      <c r="E42" s="134"/>
      <c r="F42" s="134"/>
      <c r="G42" s="134"/>
      <c r="H42" s="134"/>
      <c r="I42" s="134"/>
    </row>
    <row r="43" spans="1:9" x14ac:dyDescent="0.4">
      <c r="A43" s="134"/>
      <c r="B43" s="134"/>
      <c r="C43" s="134"/>
      <c r="D43" s="134"/>
      <c r="E43" s="134"/>
      <c r="F43" s="134"/>
      <c r="G43" s="134"/>
      <c r="H43" s="134"/>
      <c r="I43" s="134"/>
    </row>
    <row r="44" spans="1:9" x14ac:dyDescent="0.4">
      <c r="A44" s="134"/>
      <c r="B44" s="134"/>
      <c r="C44" s="134"/>
      <c r="D44" s="134"/>
      <c r="E44" s="134"/>
      <c r="F44" s="134"/>
      <c r="G44" s="134"/>
      <c r="H44" s="134"/>
      <c r="I44" s="134"/>
    </row>
    <row r="45" spans="1:9" x14ac:dyDescent="0.4">
      <c r="A45" s="134"/>
      <c r="B45" s="134"/>
      <c r="C45" s="134"/>
      <c r="D45" s="134"/>
      <c r="E45" s="134"/>
      <c r="F45" s="134"/>
      <c r="G45" s="134"/>
      <c r="H45" s="134"/>
      <c r="I45" s="134"/>
    </row>
    <row r="46" spans="1:9" x14ac:dyDescent="0.4">
      <c r="A46" s="134"/>
      <c r="B46" s="134"/>
      <c r="C46" s="134"/>
      <c r="D46" s="134"/>
      <c r="E46" s="134"/>
      <c r="F46" s="134"/>
      <c r="G46" s="134"/>
      <c r="H46" s="134"/>
      <c r="I46" s="134"/>
    </row>
    <row r="47" spans="1:9" x14ac:dyDescent="0.4">
      <c r="A47" s="134"/>
      <c r="B47" s="134"/>
      <c r="C47" s="134"/>
      <c r="D47" s="134"/>
      <c r="E47" s="134"/>
      <c r="F47" s="134"/>
      <c r="G47" s="134"/>
      <c r="H47" s="134"/>
      <c r="I47" s="134"/>
    </row>
    <row r="48" spans="1:9" x14ac:dyDescent="0.4">
      <c r="A48" s="134"/>
      <c r="B48" s="134"/>
      <c r="C48" s="134"/>
      <c r="D48" s="134"/>
      <c r="E48" s="134"/>
      <c r="F48" s="134"/>
      <c r="G48" s="134"/>
      <c r="H48" s="134"/>
      <c r="I48" s="134"/>
    </row>
    <row r="49" spans="1:9" x14ac:dyDescent="0.4">
      <c r="A49" s="134"/>
      <c r="B49" s="134"/>
      <c r="C49" s="134"/>
      <c r="D49" s="134"/>
      <c r="E49" s="134"/>
      <c r="F49" s="134"/>
      <c r="G49" s="134"/>
      <c r="H49" s="134"/>
      <c r="I49" s="134"/>
    </row>
    <row r="50" spans="1:9" x14ac:dyDescent="0.4">
      <c r="A50" s="134"/>
      <c r="B50" s="134"/>
      <c r="C50" s="134"/>
      <c r="D50" s="134"/>
      <c r="E50" s="134"/>
      <c r="F50" s="134"/>
      <c r="G50" s="134"/>
      <c r="H50" s="134"/>
      <c r="I50" s="134"/>
    </row>
    <row r="51" spans="1:9" x14ac:dyDescent="0.4">
      <c r="A51" s="135" t="s">
        <v>367</v>
      </c>
      <c r="B51" s="135"/>
      <c r="C51" s="135"/>
      <c r="D51" s="135"/>
      <c r="E51" s="135"/>
      <c r="F51" s="134"/>
      <c r="G51" s="134"/>
      <c r="H51" s="134"/>
      <c r="I51" s="134"/>
    </row>
    <row r="52" spans="1:9" x14ac:dyDescent="0.4">
      <c r="A52" s="135" t="s">
        <v>368</v>
      </c>
      <c r="B52" s="135"/>
      <c r="C52" s="135"/>
      <c r="D52" s="135"/>
      <c r="E52" s="135"/>
      <c r="F52" s="134"/>
      <c r="G52" s="134"/>
      <c r="H52" s="134"/>
      <c r="I52" s="134"/>
    </row>
    <row r="53" spans="1:9" x14ac:dyDescent="0.4">
      <c r="A53" s="133" t="s">
        <v>369</v>
      </c>
      <c r="B53" s="134"/>
      <c r="C53" s="134"/>
      <c r="D53" s="134"/>
      <c r="E53" s="134"/>
      <c r="F53" s="134"/>
      <c r="G53" s="134"/>
      <c r="H53" s="134"/>
      <c r="I53" s="134"/>
    </row>
    <row r="54" spans="1:9" x14ac:dyDescent="0.4">
      <c r="A54" s="134"/>
      <c r="B54" s="134"/>
      <c r="C54" s="134"/>
      <c r="D54" s="134"/>
      <c r="E54" s="134"/>
      <c r="F54" s="134"/>
      <c r="G54" s="134"/>
      <c r="H54" s="134"/>
      <c r="I54" s="134"/>
    </row>
    <row r="55" spans="1:9" x14ac:dyDescent="0.4">
      <c r="A55" s="134"/>
      <c r="B55" s="134"/>
      <c r="C55" s="134"/>
      <c r="D55" s="134"/>
      <c r="E55" s="134"/>
      <c r="F55" s="134"/>
      <c r="G55" s="134"/>
      <c r="H55" s="134"/>
      <c r="I55" s="134"/>
    </row>
  </sheetData>
  <sheetProtection algorithmName="SHA-512" hashValue="GXTOsEERzz3leog6LgCjPkh9xghx1VXK53zphhAOBro4n5lb12h/UKshQ1ZDQ0G1AkVEJgx14RTV4HehrNGlfA==" saltValue="QQRrsbVaqPYh9gQRYbsZWw==" spinCount="100000" sheet="1" objects="1" scenarios="1"/>
  <hyperlinks>
    <hyperlink ref="A53" r:id="rId1" xr:uid="{3216177E-ACBC-47CC-A9A7-6446BAB6BB98}"/>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34" bestFit="1" customWidth="1"/>
    <col min="2" max="2" width="39" style="34" customWidth="1"/>
    <col min="3" max="16384" width="11.42578125" style="34"/>
  </cols>
  <sheetData>
    <row r="1" spans="1:7" ht="20.100000000000001" customHeight="1" x14ac:dyDescent="0.4">
      <c r="A1" s="33" t="s">
        <v>36</v>
      </c>
      <c r="C1" s="35" t="s">
        <v>37</v>
      </c>
    </row>
    <row r="2" spans="1:7" ht="20.100000000000001" customHeight="1" x14ac:dyDescent="0.4">
      <c r="A2" s="34" t="s">
        <v>38</v>
      </c>
      <c r="B2" s="112"/>
      <c r="C2" s="34" t="s">
        <v>38</v>
      </c>
    </row>
    <row r="3" spans="1:7" ht="20.100000000000001" customHeight="1" x14ac:dyDescent="0.4">
      <c r="A3" s="34" t="s">
        <v>39</v>
      </c>
      <c r="B3" s="52"/>
      <c r="C3" s="34" t="s">
        <v>40</v>
      </c>
    </row>
    <row r="4" spans="1:7" ht="20.100000000000001" customHeight="1" x14ac:dyDescent="0.4">
      <c r="A4" s="34" t="s">
        <v>41</v>
      </c>
      <c r="B4" s="112"/>
      <c r="C4" s="34" t="s">
        <v>42</v>
      </c>
    </row>
    <row r="5" spans="1:7" ht="10.050000000000001" customHeight="1" x14ac:dyDescent="0.4"/>
    <row r="6" spans="1:7" ht="63.6" customHeight="1" x14ac:dyDescent="0.4">
      <c r="A6" s="188" t="s">
        <v>302</v>
      </c>
      <c r="B6" s="189"/>
      <c r="C6" s="189"/>
      <c r="D6" s="189"/>
      <c r="E6" s="189"/>
      <c r="F6" s="189"/>
      <c r="G6" s="189"/>
    </row>
    <row r="7" spans="1:7" ht="15" customHeight="1" x14ac:dyDescent="0.4">
      <c r="A7" s="105"/>
      <c r="B7" s="105"/>
      <c r="C7" s="105"/>
      <c r="D7" s="105"/>
      <c r="E7" s="105"/>
      <c r="F7" s="105"/>
      <c r="G7" s="105"/>
    </row>
    <row r="8" spans="1:7" ht="57" customHeight="1" x14ac:dyDescent="0.4">
      <c r="A8" s="188" t="s">
        <v>303</v>
      </c>
      <c r="B8" s="189"/>
      <c r="C8" s="189"/>
      <c r="D8" s="189"/>
      <c r="E8" s="189"/>
      <c r="F8" s="189"/>
      <c r="G8" s="189"/>
    </row>
    <row r="9" spans="1:7" ht="10.050000000000001" customHeight="1" x14ac:dyDescent="0.4">
      <c r="A9" s="106"/>
      <c r="B9" s="106"/>
      <c r="C9" s="106"/>
      <c r="D9" s="106"/>
      <c r="E9" s="106"/>
      <c r="F9" s="106"/>
      <c r="G9" s="106"/>
    </row>
    <row r="10" spans="1:7" ht="53.45" customHeight="1" x14ac:dyDescent="0.4">
      <c r="A10" s="185" t="s">
        <v>304</v>
      </c>
      <c r="B10" s="185"/>
      <c r="C10" s="185"/>
      <c r="D10" s="185"/>
      <c r="E10" s="185"/>
      <c r="F10" s="185"/>
      <c r="G10" s="185"/>
    </row>
    <row r="11" spans="1:7" ht="69.95" customHeight="1" x14ac:dyDescent="0.4">
      <c r="A11" s="190" t="s">
        <v>305</v>
      </c>
      <c r="B11" s="190"/>
      <c r="C11" s="190"/>
      <c r="D11" s="190"/>
      <c r="E11" s="190"/>
      <c r="F11" s="190"/>
      <c r="G11" s="190"/>
    </row>
    <row r="12" spans="1:7" ht="45" customHeight="1" x14ac:dyDescent="0.4">
      <c r="A12" s="185" t="s">
        <v>142</v>
      </c>
      <c r="B12" s="185"/>
      <c r="C12" s="186" t="s">
        <v>143</v>
      </c>
      <c r="D12" s="186"/>
      <c r="E12" s="186"/>
      <c r="F12" s="186"/>
      <c r="G12" s="107"/>
    </row>
    <row r="13" spans="1:7" ht="10.050000000000001" customHeight="1" x14ac:dyDescent="0.4">
      <c r="A13" s="50"/>
      <c r="B13" s="50"/>
      <c r="C13" s="51"/>
      <c r="D13" s="51"/>
      <c r="E13" s="51"/>
      <c r="F13" s="51"/>
      <c r="G13" s="51"/>
    </row>
    <row r="14" spans="1:7" ht="10.050000000000001" customHeight="1" x14ac:dyDescent="0.4"/>
    <row r="15" spans="1:7" x14ac:dyDescent="0.4">
      <c r="A15" s="35" t="s">
        <v>106</v>
      </c>
      <c r="B15" s="52"/>
      <c r="C15" s="187" t="s">
        <v>125</v>
      </c>
      <c r="D15" s="187"/>
      <c r="E15" s="187"/>
    </row>
    <row r="16" spans="1:7" x14ac:dyDescent="0.4">
      <c r="A16" s="34" t="s">
        <v>107</v>
      </c>
      <c r="B16" s="36" t="str">
        <f>IF(ISBLANK(B15),"",IF(B3=B15,"Kontrolle erfolgreich - check ok","FEHLER - ERROR"))</f>
        <v/>
      </c>
      <c r="C16" s="34" t="s">
        <v>126</v>
      </c>
    </row>
    <row r="17" spans="2:2" x14ac:dyDescent="0.4">
      <c r="B17" s="36" t="str">
        <f>IF(ISBLANK(B15),"",IF(ISERROR(FIND("@",B15,1)),"keine gültige eMail-Adresse",IF((VALUE(FIND("@",B15,1))&gt;1),"","keine gültige eMail-Adresse!")))</f>
        <v/>
      </c>
    </row>
    <row r="18" spans="2:2" x14ac:dyDescent="0.4">
      <c r="B18" s="36" t="str">
        <f>IF(ISBLANK(B15),"",IF(ISERROR(FIND("@",B15,1)),"no valid eMail-adress",IF((VALUE(FIND("@",B15,1))&gt;1),"","no valid eMail-address!")))</f>
        <v/>
      </c>
    </row>
    <row r="19" spans="2:2" x14ac:dyDescent="0.4">
      <c r="B19" s="34" t="str">
        <f>IF(ISBLANK(B15),"",IF(ISERROR(FIND("; ",B15,1)),"",IF((VALUE(FIND("; ",B15,1))&gt;8),"","Achtung - die zweite eMail-Adresse wurde nicht korrekt eingegeben")))</f>
        <v/>
      </c>
    </row>
  </sheetData>
  <sheetProtection algorithmName="SHA-512" hashValue="HE/navG6eBqrbg/NzryBMibN6r7oVk7mu5x/LNujPK+jbfBNpdRBpCPj6wRzHlA3V6znYtDP3CQ2Yiuiz1uXaw==" saltValue="tK+9aMTlNoElIsZ2NSAlq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10</vt:i4>
      </vt:variant>
    </vt:vector>
  </HeadingPairs>
  <TitlesOfParts>
    <vt:vector size="34"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Stärke</vt:lpstr>
      <vt:lpstr>Fett_gesaettigt</vt:lpstr>
      <vt:lpstr>Elemente</vt:lpstr>
      <vt:lpstr>Wasser</vt:lpstr>
      <vt:lpstr>Rohprotein</vt:lpstr>
      <vt:lpstr>Fett</vt:lpstr>
      <vt:lpstr>Asche</vt:lpstr>
      <vt:lpstr>Kochsalz</vt:lpstr>
      <vt:lpstr>Cholesterin</vt:lpstr>
      <vt:lpstr>Gesamtsterine</vt:lpstr>
      <vt:lpstr>Eigehalt</vt:lpstr>
      <vt:lpstr>Ballaststoffe</vt:lpstr>
      <vt:lpstr>Auswertung!_ftn1</vt:lpstr>
      <vt:lpstr>Significance!_ftnref1</vt:lpstr>
      <vt:lpstr>Datenübernahme!Druckbereich</vt:lpstr>
      <vt:lpstr>Ergebnisse!Druckbereich</vt:lpstr>
      <vt:lpstr>Signifikanz!Druckbereich</vt:lpstr>
      <vt:lpstr>Ergebnisse!Drucktitel</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2026-05-30T13:55:38Z</cp:lastPrinted>
  <dcterms:created xsi:type="dcterms:W3CDTF">2005-02-14T18:41:01Z</dcterms:created>
  <dcterms:modified xsi:type="dcterms:W3CDTF">2026-05-31T10:12:06Z</dcterms:modified>
</cp:coreProperties>
</file>