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3BC3A192-8C9E-4136-9258-1CBC50183DB3}" xr6:coauthVersionLast="47" xr6:coauthVersionMax="47" xr10:uidLastSave="{00000000-0000-0000-0000-000000000000}"/>
  <workbookProtection workbookAlgorithmName="SHA-512" workbookHashValue="RUsVixbvqId2daJG8je6p3nyVbEqWGY8rt+5Zes9GW0os+WqNlp8wz59cD3dG1F1f6V6KkXBLCgs6vxU8MiyGA==" workbookSaltValue="F++ul/dq+idGsMwlvVu3Ow==" workbookSpinCount="100000" lockStructure="1"/>
  <bookViews>
    <workbookView xWindow="-98" yWindow="-98" windowWidth="28996" windowHeight="15675" activeTab="8" xr2:uid="{00000000-000D-0000-FFFF-FFFF00000000}"/>
  </bookViews>
  <sheets>
    <sheet name="Significance" sheetId="80" r:id="rId1"/>
    <sheet name="Reporting" sheetId="81" r:id="rId2"/>
    <sheet name="Short Instruction" sheetId="82" r:id="rId3"/>
    <sheet name="Auswertung" sheetId="83" r:id="rId4"/>
    <sheet name="Datenübernahme" sheetId="84" r:id="rId5"/>
    <sheet name="Signifikanz" sheetId="85" r:id="rId6"/>
    <sheet name="Ausfüllhinweise" sheetId="86" r:id="rId7"/>
    <sheet name="Kurzanleitung" sheetId="87" r:id="rId8"/>
    <sheet name="Kontakt" sheetId="71" r:id="rId9"/>
    <sheet name="Teilnehmerdaten" sheetId="17" state="hidden" r:id="rId10"/>
    <sheet name="Ergebnisse" sheetId="5" r:id="rId11"/>
    <sheet name="Mitteilungen" sheetId="15" r:id="rId12"/>
    <sheet name="Zucker" sheetId="22" state="hidden" r:id="rId13"/>
    <sheet name="Maltose" sheetId="24" state="hidden" r:id="rId14"/>
    <sheet name="Diastasezahl" sheetId="25" state="hidden" r:id="rId15"/>
    <sheet name="Prolin" sheetId="26" state="hidden" r:id="rId16"/>
    <sheet name="Saeuren" sheetId="27" state="hidden" r:id="rId17"/>
    <sheet name="HMF" sheetId="30" state="hidden" r:id="rId18"/>
    <sheet name="Leitfaehigkeit" sheetId="43" state="hidden" r:id="rId19"/>
    <sheet name="pHWert" sheetId="44" state="hidden" r:id="rId20"/>
    <sheet name="Wasser" sheetId="45" state="hidden" r:id="rId21"/>
    <sheet name="Saccharasezahl" sheetId="51" state="hidden" r:id="rId22"/>
    <sheet name="Glycerin" sheetId="57" state="hidden" r:id="rId23"/>
    <sheet name="Färbung" sheetId="58" state="hidden" r:id="rId24"/>
    <sheet name="Ethanol" sheetId="72" state="hidden" r:id="rId25"/>
  </sheets>
  <externalReferences>
    <externalReference r:id="rId26"/>
    <externalReference r:id="rId27"/>
    <externalReference r:id="rId28"/>
    <externalReference r:id="rId29"/>
    <externalReference r:id="rId30"/>
    <externalReference r:id="rId31"/>
    <externalReference r:id="rId3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5" l="1"/>
  <c r="I40" i="5"/>
  <c r="A15" i="5"/>
  <c r="E5" i="5" l="1"/>
  <c r="E4" i="5"/>
  <c r="A14" i="5" l="1"/>
  <c r="B11"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F24" i="5" l="1"/>
  <c r="F23" i="5"/>
  <c r="F22" i="5"/>
  <c r="I38" i="5" s="1"/>
  <c r="A18" i="5"/>
  <c r="A19" i="5"/>
  <c r="F25" i="5"/>
  <c r="G25" i="5"/>
  <c r="F26" i="5"/>
  <c r="G26" i="5"/>
  <c r="F27" i="5"/>
  <c r="I50" i="5" s="1"/>
  <c r="F28" i="5"/>
  <c r="I52" i="5" s="1"/>
  <c r="G28" i="5"/>
  <c r="F29" i="5"/>
  <c r="I59" i="5" s="1"/>
  <c r="G29" i="5"/>
  <c r="F30" i="5"/>
  <c r="I62" i="5" s="1"/>
  <c r="F31" i="5"/>
  <c r="I64" i="5" s="1"/>
  <c r="F32" i="5"/>
  <c r="I66" i="5" s="1"/>
  <c r="F33" i="5"/>
  <c r="I68" i="5" s="1"/>
  <c r="G33" i="5"/>
  <c r="F34" i="5"/>
  <c r="I71" i="5" s="1"/>
  <c r="F35" i="5"/>
  <c r="I73" i="5" s="1"/>
  <c r="F36" i="5"/>
  <c r="I75" i="5" s="1"/>
  <c r="A38" i="5"/>
  <c r="C1" i="72"/>
  <c r="H36" i="5" s="1"/>
  <c r="C1" i="58"/>
  <c r="H35" i="5" s="1"/>
  <c r="B16" i="71"/>
  <c r="B17" i="71"/>
  <c r="B18" i="71"/>
  <c r="B19" i="71"/>
  <c r="H1" i="15"/>
  <c r="C1" i="22"/>
  <c r="H22" i="5" s="1"/>
  <c r="C1" i="45"/>
  <c r="H32" i="5" s="1"/>
  <c r="C1" i="51"/>
  <c r="H33" i="5"/>
  <c r="C1" i="57"/>
  <c r="H34" i="5" s="1"/>
  <c r="C1" i="24"/>
  <c r="H25" i="5" s="1"/>
  <c r="C22" i="24"/>
  <c r="I25" i="5"/>
  <c r="C1" i="25"/>
  <c r="H26" i="5" s="1"/>
  <c r="C1" i="26"/>
  <c r="H27" i="5" s="1"/>
  <c r="C1" i="27"/>
  <c r="H28" i="5" s="1"/>
  <c r="C21" i="27"/>
  <c r="I28" i="5" s="1"/>
  <c r="C1" i="30"/>
  <c r="H29" i="5" s="1"/>
  <c r="C36" i="30"/>
  <c r="I29" i="5" s="1"/>
  <c r="C1" i="43"/>
  <c r="H30" i="5" s="1"/>
  <c r="C1" i="44"/>
  <c r="H31" i="5" s="1"/>
  <c r="B1" i="17"/>
  <c r="B2" i="17"/>
  <c r="B4" i="17"/>
  <c r="D5" i="17"/>
  <c r="D8" i="17" s="1"/>
  <c r="B5" i="17" s="1"/>
  <c r="B6" i="17"/>
  <c r="B7" i="17"/>
  <c r="B13" i="17"/>
  <c r="C13" i="17"/>
  <c r="I44" i="5" l="1"/>
  <c r="A46" i="5" s="1"/>
  <c r="H23" i="5"/>
  <c r="A41" i="5" s="1"/>
  <c r="H24" i="5"/>
  <c r="A43" i="5" s="1"/>
  <c r="A72" i="5"/>
  <c r="A54" i="5"/>
  <c r="A70" i="5"/>
  <c r="A69" i="5"/>
  <c r="A51" i="5"/>
  <c r="A74" i="5"/>
  <c r="A63" i="5"/>
  <c r="A65" i="5"/>
  <c r="A48" i="5"/>
  <c r="A61" i="5"/>
  <c r="A67" i="5"/>
  <c r="A53" i="5"/>
  <c r="A39" i="5"/>
  <c r="A56" i="5"/>
  <c r="A55" i="5"/>
  <c r="I47" i="5"/>
  <c r="A49" i="5" s="1"/>
  <c r="A7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E9CD497-D5FE-4BCA-9356-5C8D43B17E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4329C5C-738A-4D22-8927-B2892213CB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9A16F5F-71DA-43B3-9B4A-4AC6D36CC9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Lippold</author>
    <author>LVU</author>
  </authors>
  <commentList>
    <comment ref="A8" authorId="0" shapeId="0" xr:uid="{00000000-0006-0000-08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7" authorId="1" shapeId="0" xr:uid="{00000000-0006-0000-0800-000002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1" shapeId="0" xr:uid="{00000000-0006-0000-0800-000003000000}">
      <text>
        <r>
          <rPr>
            <sz val="8"/>
            <color indexed="81"/>
            <rFont val="Tahoma"/>
            <family val="2"/>
          </rPr>
          <t>Tragen Sie in der ersten Spalte das Ergebnis des ersten Analysengangs ein</t>
        </r>
      </text>
    </comment>
    <comment ref="E21" authorId="1" shapeId="0" xr:uid="{00000000-0006-0000-0800-000004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<sst xmlns="http://schemas.openxmlformats.org/spreadsheetml/2006/main" count="459" uniqueCount="318">
  <si>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</si>
  <si>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</si>
  <si>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</si>
  <si>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</si>
  <si>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</si>
  <si>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</si>
  <si>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</si>
  <si>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</si>
  <si>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</si>
  <si>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</si>
  <si>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</si>
  <si>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</si>
  <si>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</si>
  <si>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</si>
  <si>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</si>
  <si>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</si>
  <si>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</si>
  <si>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</si>
  <si>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</si>
  <si>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</si>
  <si>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</si>
  <si>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</si>
  <si>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</si>
  <si>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</si>
  <si>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</si>
  <si>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</si>
  <si>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</si>
  <si>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</si>
  <si>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</si>
  <si>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</si>
  <si>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</si>
  <si>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</si>
  <si>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</si>
  <si>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</si>
  <si>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</si>
  <si>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</si>
  <si>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x</t>
  </si>
  <si>
    <t>Beispielhafter Wert [mg/kg]</t>
  </si>
  <si>
    <t>pH-Wert</t>
  </si>
  <si>
    <t>ohne</t>
  </si>
  <si>
    <t>Teilnahmen</t>
  </si>
  <si>
    <t>g/100 g</t>
  </si>
  <si>
    <t>Ergebnisangabe mit 3 signifikanten Ziffern [mg/kg]</t>
  </si>
  <si>
    <t>Tabelle wurde bereits einmal erfolgreich gesendet, es handelt sich um eine Aktualisierung: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</si>
  <si>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</si>
  <si>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</si>
  <si>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</si>
  <si>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</si>
  <si>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</si>
  <si>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</si>
  <si>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</si>
  <si>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</si>
  <si>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</si>
  <si>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</si>
  <si>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</si>
  <si>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</si>
  <si>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</si>
  <si>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</si>
  <si>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</si>
  <si>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</si>
  <si>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</si>
  <si>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</si>
  <si>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</si>
  <si>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</si>
  <si>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</si>
  <si>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</si>
  <si>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Untersuchungsergebnisse</t>
  </si>
  <si>
    <t>Wasser</t>
  </si>
  <si>
    <t>Schreiben Sie Ihre Daten in die gelb hinterlegten Felder. Geben Sie Ihre Ergebnisse in den aufgeführten Einheiten an.
Write your data into the yellow cells. Give your results in the units of column 2.</t>
  </si>
  <si>
    <t>22</t>
  </si>
  <si>
    <t>Fructose</t>
  </si>
  <si>
    <t>Maltose</t>
  </si>
  <si>
    <t>Diastasezahl</t>
  </si>
  <si>
    <t>Prolin</t>
  </si>
  <si>
    <t>freie Säuren</t>
  </si>
  <si>
    <t>mg/kg</t>
  </si>
  <si>
    <t>mmol/kg</t>
  </si>
  <si>
    <t>HMF</t>
  </si>
  <si>
    <t>Leitfähigkeit bei 20 °C</t>
  </si>
  <si>
    <t>mS/cm</t>
  </si>
  <si>
    <t>§ 64 LFGB Nr. L 40.00-7 (DIN 10758)</t>
  </si>
  <si>
    <t>§ 64 LFGB Nr. L 40.00-7 (DIN 10758), modifiziert</t>
  </si>
  <si>
    <t>Enzymatisch nach Roche / r-Biopharm Nr. 10 716 260 035</t>
  </si>
  <si>
    <t>Enzymatisch nach Roche / r-Biopharm Nr. 10 139 106 035</t>
  </si>
  <si>
    <t>Enzymatisch nach Roche / r-Biopharm Nr. 10 139 041 035 + PGI 127396</t>
  </si>
  <si>
    <t>HPAEC-PAD</t>
  </si>
  <si>
    <t>Ionenchromatographie</t>
  </si>
  <si>
    <t>Zusätzliche Angaben</t>
  </si>
  <si>
    <t>Enzymatisch nach Roche / r-Biopharm Nr. 11 113 950 035</t>
  </si>
  <si>
    <t>§ 64 LFGB Nr. L 40.00-1</t>
  </si>
  <si>
    <t>§ 64 LFGB Nr. L 40.00-1, modifiziert</t>
  </si>
  <si>
    <t>Nach Schade (660 nm)</t>
  </si>
  <si>
    <t>Nach Gothe</t>
  </si>
  <si>
    <t>Methodes officialles d´analyses des miels (JO du 1977-04-22)</t>
  </si>
  <si>
    <t>§ 64 LFGB Nr. L 40.00-3</t>
  </si>
  <si>
    <t>§ 64 LFGB Nr. L 40.00-3, modifiziert</t>
  </si>
  <si>
    <t>§ 64 LFGB Nr. L 31.00-7, modifiziert</t>
  </si>
  <si>
    <t>GC-FID, Flüssiginjektion</t>
  </si>
  <si>
    <t>Photometrisch bei 520 nnm</t>
  </si>
  <si>
    <t>§ 64 LFGB Nr. L 31.00-7</t>
  </si>
  <si>
    <t>§ 64 LFGB Nr. L 40.00-6 (DIN 10756)</t>
  </si>
  <si>
    <t>§ 64 LFGB Nr. L 40.00-6 (DIN 10756), modifiziert</t>
  </si>
  <si>
    <t>10 g Honig mit 50 ml Wasser, titriert mit 0,1 mol/l NaOH-Lösung bis pH 8,3</t>
  </si>
  <si>
    <t>§ 64 LFGB Nr. L 40.00-10/1 (Verfahren nach Winkler; DIN 10751 Teil 1)</t>
  </si>
  <si>
    <t>§ 64 LFGB Nr. L 40.00-10/1 (Verfahren nach Winkler; DIN 10751 Teil 1), modifiziert</t>
  </si>
  <si>
    <t>§ 64 LFGB Nr. L 40.00-10/2 (Verfahren nach White; DIN 10751 Teil 2)</t>
  </si>
  <si>
    <t>§ 64 LFGB Nr. L 40.00-10/2 (Verfahren nach White; DIN 10751 Teil 2), modifiziert</t>
  </si>
  <si>
    <t>HPLC-DAD nach Unger „Handbuch derHPLC“ (1989)</t>
  </si>
  <si>
    <t>Photometrisch bei 550 nm</t>
  </si>
  <si>
    <t>Schweizerisches Lebensmittelbuch Kapitel 23A/07, modifiziert</t>
  </si>
  <si>
    <t>Leitfähigkeit</t>
  </si>
  <si>
    <t>§ 64 LFGB Nr. L 31.00-2</t>
  </si>
  <si>
    <t>Methodes officielles d´analyses des miels (JO du 1977-04-22)</t>
  </si>
  <si>
    <t>10 g Honig verdünnt zu 50 ml, Messung der Leitfähigkeit bei 20 °C</t>
  </si>
  <si>
    <t>Schweizerisches Lebensmittelbuch Kapitel 36A/3, 2. Band, 5. Auflage (Mai 1992)</t>
  </si>
  <si>
    <t>Schweizerisches Lebensmittelbuch Kapitel 23A/Methode 6</t>
  </si>
  <si>
    <t>Schweizerisches Lebensmittelbuch Kapitel 23A/3, 2. Band, 5. Auflage</t>
  </si>
  <si>
    <t>§ 64 LFGB Nr. L 02.06-1</t>
  </si>
  <si>
    <t>Karl-Fischer-Titration</t>
  </si>
  <si>
    <t>Biegeschwinger DMA 58</t>
  </si>
  <si>
    <t>Refraktometrisch (Refraktometer von Abbé, temperiert bei 20 °C)</t>
  </si>
  <si>
    <t>§ 64 LFGB Nr. L 02.06-1, modifiziert</t>
  </si>
  <si>
    <t>HPLC-UV oder DAD</t>
  </si>
  <si>
    <t>Verfahrensprinzip:</t>
  </si>
  <si>
    <t>Prinzip</t>
  </si>
  <si>
    <t>Enzymatik</t>
  </si>
  <si>
    <t>Beschreibung der verwendeten Analysenverfahren (1)</t>
  </si>
  <si>
    <t>Titration</t>
  </si>
  <si>
    <t>Manuell</t>
  </si>
  <si>
    <t>Beschreibung der verwendeten Analysenverfahren (2)</t>
  </si>
  <si>
    <t>Automatisiert</t>
  </si>
  <si>
    <t>Liste</t>
  </si>
  <si>
    <t>ja</t>
  </si>
  <si>
    <t>Ja</t>
  </si>
  <si>
    <t>nein</t>
  </si>
  <si>
    <t>Photometrisch</t>
  </si>
  <si>
    <t>Chromatographisch</t>
  </si>
  <si>
    <t>Méthodes officielles d'analyses des miels (JO du 1977-04-22)</t>
  </si>
  <si>
    <t>Enzymatisch nach Scil-Test Nr. 1245</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</si>
  <si>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</si>
  <si>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</si>
  <si>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</si>
  <si>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</si>
  <si>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</si>
  <si>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</si>
  <si>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</si>
  <si>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</si>
  <si>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</si>
  <si>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</si>
  <si>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</si>
  <si>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</si>
  <si>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Parameter 8</t>
  </si>
  <si>
    <t>Parameter 9</t>
  </si>
  <si>
    <t>Parameter 10</t>
  </si>
  <si>
    <t>HPLC (diverse Detektoren)</t>
  </si>
  <si>
    <r>
      <t xml:space="preserve">J of AOAC </t>
    </r>
    <r>
      <rPr>
        <u/>
        <sz val="11"/>
        <rFont val="Times New Roman"/>
        <family val="1"/>
      </rPr>
      <t>75</t>
    </r>
    <r>
      <rPr>
        <sz val="11"/>
        <rFont val="Times New Roman"/>
        <family val="1"/>
      </rPr>
      <t xml:space="preserve"> 443 (1992); AOAC 15. Ed. 977.20 (1990)</t>
    </r>
  </si>
  <si>
    <t>J of AOAC 75 443 (1992); AOAC 15. Ed. 977.20 (1990)</t>
  </si>
  <si>
    <t>Schweizerisches Lebensmittelbuch Kapitel 23A/6.1, auch modifiziert (2004, nach Phadebas)</t>
  </si>
  <si>
    <t>Schweizerisches Lebensmittelbuch, auch modifiziert (1995, nach Phadebas)</t>
  </si>
  <si>
    <r>
      <t xml:space="preserve">Deutsch Lebensm Rundsch </t>
    </r>
    <r>
      <rPr>
        <u/>
        <sz val="11"/>
        <rFont val="Times New Roman"/>
        <family val="1"/>
      </rPr>
      <t>92</t>
    </r>
    <r>
      <rPr>
        <sz val="11"/>
        <rFont val="Times New Roman"/>
        <family val="1"/>
      </rPr>
      <t xml:space="preserve"> 328 (1996) – HPLC-DAD</t>
    </r>
  </si>
  <si>
    <t>Honig</t>
  </si>
  <si>
    <t>FTIR</t>
  </si>
  <si>
    <t>Trocknung bei 110 °C</t>
  </si>
  <si>
    <t>Refraktometrisch (photoelektrisches Refraktometer, temperiert bei 20 °C)</t>
  </si>
  <si>
    <t>HPLC-FLD mit FMOC Vorsäulenderivatisierung</t>
  </si>
  <si>
    <t>§ 64 LFGB Nr. L 40.00-10/3 (HPLC-Verfahren; DIN 10751 Teil 3)</t>
  </si>
  <si>
    <t>§ 64 LFGB Nr. L 40.00-10/3 (HPLC-Verfahren; DIN 10751 Teil 3), modifiziert</t>
  </si>
  <si>
    <t>Carrez-Klärung, HPLC-UV oder DAD</t>
  </si>
  <si>
    <t>§ 64 LFGB Nr. L 40.00-5 (DIN 10753)</t>
  </si>
  <si>
    <t>§ 64 LFGB Nr. L 40.00-5 (DIN 10753), modifiziert</t>
  </si>
  <si>
    <t>Saccharasezahl</t>
  </si>
  <si>
    <t>Parameter 11</t>
  </si>
  <si>
    <t>§ 64 LFGB Nr. L 40.00-8/1 (DIN 10759, Teil 1 - Verfahren nach Siegenthaler), modifiziert</t>
  </si>
  <si>
    <t>§ 64 LFGB Nr. L 40.00-8/1 (DIN 10759, Teil 1 - Verfahren nach Siegenthaler)</t>
  </si>
  <si>
    <t>U/kg</t>
  </si>
  <si>
    <t>Enzymatisch, Reagenzien von Thermo Scientific</t>
  </si>
  <si>
    <t>Enzymatisch nach Scil Test-Nr. 5140 (Glucose) bzw. 5160 (Fructose)</t>
  </si>
  <si>
    <t>Fluid-Test Amyl (Biocon Nr. 11439)</t>
  </si>
  <si>
    <t>IFCC Methode, nach Schade kalibriert</t>
  </si>
  <si>
    <t>Schweizerisches Lebensmittelbuch 479.1</t>
  </si>
  <si>
    <t>Schweizerisches Lebensmittelbuch 492.1</t>
  </si>
  <si>
    <t>Schweizerisches Lebensmittelbuch 478.1 mit RXA 170 von der Fa. Paar - Ablesung der Refraktion genau nach 4 Minuten</t>
  </si>
  <si>
    <t>§ 64 LFGB Nr. L 31.00-2, modifiziert</t>
  </si>
  <si>
    <t>GC-FID</t>
  </si>
  <si>
    <t>LC-Verfahren</t>
  </si>
  <si>
    <t>GC-Verfahren</t>
  </si>
  <si>
    <t>Phadebas</t>
  </si>
  <si>
    <t>Schade</t>
  </si>
  <si>
    <t>Vakuumtrocknung bei 70 °C</t>
  </si>
  <si>
    <t>nach Schade-Skala, Amylasetest Megazyme</t>
  </si>
  <si>
    <t>Glycerin</t>
  </si>
  <si>
    <t>Farbe</t>
  </si>
  <si>
    <t>mm Pfund-Grade</t>
  </si>
  <si>
    <t>Parameter 12</t>
  </si>
  <si>
    <t>Parameter 13</t>
  </si>
  <si>
    <t>Färbung</t>
  </si>
  <si>
    <t>Bitte auswählen / Please select</t>
  </si>
  <si>
    <t>Sonstiges / other</t>
  </si>
  <si>
    <t>§ 64 LFGB Nr. L 40.00-13 (DIN 10763:2004)</t>
  </si>
  <si>
    <t>§ 64 LFGB Nr. L 40.00-13 (DIN 10763:2004), modifiziert</t>
  </si>
  <si>
    <t>Aminosäuren-Analysator</t>
  </si>
  <si>
    <t>Nach Schade-Skala, mit Phadebas-Amylasetest</t>
  </si>
  <si>
    <t>AOAC 980,23</t>
  </si>
  <si>
    <t>Beispiel für die Eingabe von 2 eMail-Adressen:
Example how to type in 2 different e-mail addresses:</t>
  </si>
  <si>
    <t>info@lvus.de; ergebnisse@lvus.de</t>
  </si>
  <si>
    <t>EnzymeFast</t>
  </si>
  <si>
    <t>DIN EN 27888, auch modifiziert</t>
  </si>
  <si>
    <t>Schweizerisches Lebensmittelbuch 481.0</t>
  </si>
  <si>
    <t>Vacuum 72°C 6 Std</t>
  </si>
  <si>
    <t>Schweizerisches Lebensmittelbuch 478.1 (Refraktometrie)</t>
  </si>
  <si>
    <t>Enzymatisch mit Roche/r-biopharm Nr. 10 148 270 035</t>
  </si>
  <si>
    <t>Enzymatisch mit Thermo Nr. 5360</t>
  </si>
  <si>
    <t>Enzymatisch mit Megazyme</t>
  </si>
  <si>
    <t>HPLC, diverse Detektoren</t>
  </si>
  <si>
    <t>GC, diverse Detektoren</t>
  </si>
  <si>
    <t>HANNA C221</t>
  </si>
  <si>
    <t>HANNA HI 96785</t>
  </si>
  <si>
    <t>HANNA HI 83221 Farbmessgerät und Methode</t>
  </si>
  <si>
    <t>Photometrisch nach HANNA (ohne weitere Angabe)</t>
  </si>
  <si>
    <t>Ethanol</t>
  </si>
  <si>
    <t>Parameter 14</t>
  </si>
  <si>
    <t>Enzymatisch mit Roche/r-biopharm Nr. 10 176 290 035</t>
  </si>
  <si>
    <t>Enzytek fluid Ethanol Nr. E5340</t>
  </si>
  <si>
    <t>Glucose (wasserfrei)</t>
  </si>
  <si>
    <t>Fructose (wasserfrei)</t>
  </si>
  <si>
    <t>Maltose (wasserfrei)</t>
  </si>
  <si>
    <t>§ 64 LFGB Nr. L 40.00-12 (DIN 10762:2004, enzymatisches Verfahren)</t>
  </si>
  <si>
    <t>§ 64 LFGB Nr. L 40.00-12 (DIN 10762:2004, enzymatisches Verfahren), modifiziert</t>
  </si>
  <si>
    <t>Harmonised Methods of the International Honey Comission (2002), Method 9</t>
  </si>
  <si>
    <t>Dünnschichtchromatographie</t>
  </si>
  <si>
    <t>GC-Headspace</t>
  </si>
  <si>
    <t>10 g der Honigprobe werden nach Lösen in 75 ml dest. Wasser und Zugabe von 4-5 Tropfen Phenolphthalein-Lsg. mit 0,1 N Natronlauge bis zur sichtbaren Rosafärbung titriert, die 10-20 Sekunden bestehen bleiben muss.</t>
  </si>
  <si>
    <t>optisch /colorimetrisch</t>
  </si>
  <si>
    <t>Schweizerisches Lebensmittelbuch 485.1, 1999</t>
  </si>
  <si>
    <t>pH direkt gemessen (20 °C)</t>
  </si>
  <si>
    <t>IC-Verfahren</t>
  </si>
  <si>
    <t>Kit Megazyme K-ETOH</t>
  </si>
  <si>
    <t>Harmonised Methods of the International Commission (2009), Method 4.1</t>
  </si>
  <si>
    <t>Harmonised Methods of the International Commission (2009), Method 2</t>
  </si>
  <si>
    <t>Harmonised Methods of the International Honey Comission (2002), Method 5.3</t>
  </si>
  <si>
    <t>Harmonised Methods of the International Honey Comission (2009), Method 5.1</t>
  </si>
  <si>
    <t>Harmonised Methods of the International Honey Commission (2002), Method 6.2</t>
  </si>
  <si>
    <t>Harmonised Methods of the International Honey Commission (2009), Method 4.1</t>
  </si>
  <si>
    <t>Phadebas Honig Diastase Test</t>
  </si>
  <si>
    <t>Kit Megazyme-MASUG</t>
  </si>
  <si>
    <t>Kit Megazyme K-SUFRG</t>
  </si>
  <si>
    <t>Honigrefractometer ATAGO SMART-1</t>
  </si>
  <si>
    <t>Trocknung bei 103 °C</t>
  </si>
  <si>
    <t>NIR</t>
  </si>
  <si>
    <t>LC/MS-MS</t>
  </si>
  <si>
    <t>Photometrisch bei 284 nm und 336 nm</t>
  </si>
  <si>
    <t>pH-Wert-Messung: 10 g Honig / 100 ml Wasser</t>
  </si>
  <si>
    <t>pH-Wert-Messung: 10 g Honig / 75 ml Wasser</t>
  </si>
  <si>
    <t>Enzymatisch mt Thermo Ref. 984300</t>
  </si>
  <si>
    <t>Enzymatisch mit R-Biopharm Enzytec liquid E8140</t>
  </si>
  <si>
    <t>IFU 52</t>
  </si>
  <si>
    <t>Enzymatisch mit R-Biopharm Enzytec liquid E8160</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</si>
  <si>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</si>
  <si>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</si>
  <si>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</si>
  <si>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</si>
  <si>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</si>
  <si>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</si>
  <si>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</si>
  <si>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</si>
  <si>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</si>
  <si>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</si>
  <si>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</si>
  <si>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40.00-2/1, analoges Verfahren (DIN 10752)</t>
  </si>
  <si>
    <t>§ 64 LFGB Nr. L 40.00-2 /1, analoges Verfahren (DIN 10752), modifiziert</t>
  </si>
  <si>
    <t>§ 64 LFGB Nr. L 40.00-2/2, digitales Verfahren (DIN 10752)</t>
  </si>
  <si>
    <t>§ 64 LFGB Nr. L 40.00-2 /2, digitales Verfahren (DIN 10752), modifiziert</t>
  </si>
  <si>
    <t>2-CHLOR-4-NITROPHENYL-D-MALTOTriosid als Substrat, analog Biocon 11439</t>
  </si>
  <si>
    <t>Thermo Scientific: Amylase (IFCC) Ref. 981809</t>
  </si>
  <si>
    <t>1H-NMR 400 MHz</t>
  </si>
  <si>
    <t>GC-MS</t>
  </si>
  <si>
    <t>Saccharose (wasserfrei)</t>
  </si>
  <si>
    <t>Zucker</t>
  </si>
  <si>
    <t>Glu</t>
  </si>
  <si>
    <t>Sac</t>
  </si>
  <si>
    <t>Fru</t>
  </si>
  <si>
    <t>Saccharose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</si>
  <si>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</si>
  <si>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Parameter 15</t>
  </si>
  <si>
    <t>Kontaktname</t>
  </si>
  <si>
    <t>Mailadresse</t>
  </si>
  <si>
    <t>Zertifikat geeignet</t>
  </si>
  <si>
    <t>?</t>
  </si>
  <si>
    <t>Enzymatisch, Enzytec Liquid Ethanol, r-Biopharm, Art. Nr. E8340</t>
  </si>
  <si>
    <t>Enzymatisch, Enzytec Liquid Glycerol, r-Biopharm, Art. Nr. E8360</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</si>
  <si>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</si>
  <si>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</si>
  <si>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</si>
  <si>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</si>
  <si>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</si>
  <si>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</si>
  <si>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</si>
  <si>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</si>
  <si>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</si>
  <si>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</si>
  <si>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</si>
  <si>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</si>
  <si>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</si>
  <si>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</si>
  <si>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40.00-18:2022-08 (DIN 10744)</t>
  </si>
  <si>
    <t>§ 64 LFGB Nr. L 40.00-18:2022-08 (DIN 10744), modifiziert</t>
  </si>
  <si>
    <t>Megazyme nach Phadebas</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</si>
  <si>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</si>
  <si>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</si>
  <si>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</si>
  <si>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</si>
  <si>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</si>
  <si>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</si>
  <si>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NMR</t>
  </si>
  <si>
    <t>DIN 10750-2, modifiziert</t>
  </si>
  <si>
    <t>Enzymatisch mit R-Biopharm Enzytec liquid E8180</t>
  </si>
  <si>
    <t>Enzymatisch mit R-Biopharm Enzytec liquid E8170</t>
  </si>
  <si>
    <t>Blume0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</si>
</sst>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sz val="13"/>
      <color indexed="10"/>
      <name val="Times New Roman"/>
      <family val="1"/>
    </font>
    <font>
      <sz val="11"/>
      <color indexed="10"/>
      <name val="Times New Roman"/>
      <family val="1"/>
    </font>
    <font>
      <sz val="11"/>
      <color indexed="9"/>
      <name val="Times New Roman"/>
      <family val="1"/>
    </font>
    <font>
      <sz val="10"/>
      <name val="Arial"/>
      <family val="2"/>
    </font>
    <font>
      <sz val="11"/>
      <color indexed="8"/>
      <name val="Calibri"/>
      <family val="2"/>
    </font>
    <font>
      <sz val="11"/>
      <color indexed="9"/>
      <name val="Calibri"/>
      <family val="2"/>
    </font>
    <font>
      <sz val="11"/>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0" fillId="0" borderId="0"/>
    <xf numFmtId="0" fontId="5"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7"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7" borderId="0" applyNumberFormat="0" applyBorder="0" applyAlignment="0" applyProtection="0"/>
    <xf numFmtId="0" fontId="32" fillId="14"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2"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left" vertical="center" wrapText="1"/>
      <protection hidden="1"/>
    </xf>
    <xf numFmtId="0" fontId="16" fillId="3" borderId="0" xfId="0" applyFont="1" applyFill="1" applyProtection="1">
      <protection hidden="1"/>
    </xf>
    <xf numFmtId="0" fontId="21" fillId="0" borderId="0" xfId="0" applyFont="1" applyAlignment="1" applyProtection="1">
      <alignment vertical="center"/>
      <protection hidden="1"/>
    </xf>
    <xf numFmtId="0" fontId="18" fillId="0" borderId="0" xfId="0" applyFont="1" applyAlignment="1">
      <alignment horizontal="center" vertical="center" wrapText="1"/>
    </xf>
    <xf numFmtId="0" fontId="0" fillId="4" borderId="0" xfId="0" applyFill="1" applyAlignment="1" applyProtection="1">
      <alignment horizontal="left"/>
      <protection hidden="1"/>
    </xf>
    <xf numFmtId="0" fontId="19"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14" fontId="18"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Protection="1">
      <protection hidden="1"/>
    </xf>
    <xf numFmtId="0" fontId="5" fillId="0" borderId="0" xfId="0" applyFont="1"/>
    <xf numFmtId="0" fontId="5" fillId="0" borderId="0" xfId="0" applyFont="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5" fillId="0" borderId="3" xfId="0" applyFont="1" applyBorder="1" applyAlignment="1">
      <alignment horizontal="left" vertical="top" wrapText="1"/>
    </xf>
    <xf numFmtId="0" fontId="16" fillId="0" borderId="0" xfId="0" applyFont="1" applyAlignment="1">
      <alignment horizontal="left" vertical="top" wrapText="1"/>
    </xf>
    <xf numFmtId="0" fontId="9" fillId="0" borderId="0" xfId="0" applyFont="1" applyAlignment="1" applyProtection="1">
      <alignment vertical="top"/>
      <protection hidden="1"/>
    </xf>
    <xf numFmtId="0" fontId="27" fillId="4" borderId="0" xfId="0" applyFont="1" applyFill="1" applyAlignment="1" applyProtection="1">
      <alignment vertical="center" wrapText="1"/>
      <protection hidden="1"/>
    </xf>
    <xf numFmtId="0" fontId="19" fillId="0" borderId="0" xfId="0" applyFont="1" applyProtection="1">
      <protection hidden="1"/>
    </xf>
    <xf numFmtId="49" fontId="1" fillId="2" borderId="0" xfId="1" applyNumberFormat="1" applyFill="1" applyAlignment="1" applyProtection="1">
      <alignment vertical="center"/>
      <protection locked="0"/>
    </xf>
    <xf numFmtId="0" fontId="18" fillId="4" borderId="0" xfId="0" applyFont="1" applyFill="1" applyAlignment="1">
      <alignment vertical="center" wrapText="1"/>
    </xf>
    <xf numFmtId="0" fontId="28" fillId="4" borderId="0" xfId="0" applyFont="1" applyFill="1" applyProtection="1">
      <protection hidden="1"/>
    </xf>
    <xf numFmtId="0" fontId="29"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left" vertical="top" wrapText="1"/>
      <protection hidden="1"/>
    </xf>
    <xf numFmtId="0" fontId="25" fillId="0" borderId="0" xfId="0" applyFont="1" applyProtection="1">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left"/>
      <protection locked="0"/>
    </xf>
    <xf numFmtId="0" fontId="33" fillId="0" borderId="0" xfId="0" applyFont="1"/>
    <xf numFmtId="0" fontId="34"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22"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7" borderId="0" xfId="3" applyFill="1"/>
    <xf numFmtId="0" fontId="5" fillId="18" borderId="0" xfId="3" applyFill="1"/>
    <xf numFmtId="0" fontId="1" fillId="0" borderId="0" xfId="1" applyAlignment="1" applyProtection="1">
      <alignment vertical="center"/>
    </xf>
    <xf numFmtId="0" fontId="5" fillId="17" borderId="0" xfId="24" applyFill="1"/>
    <xf numFmtId="0" fontId="5" fillId="18" borderId="0" xfId="24"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5" xfId="24" applyFont="1" applyFill="1" applyBorder="1" applyAlignment="1">
      <alignment horizontal="left" vertical="center" wrapText="1"/>
    </xf>
    <xf numFmtId="0" fontId="4" fillId="3" borderId="5"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2" fillId="16" borderId="0" xfId="24" applyFont="1" applyFill="1" applyAlignment="1">
      <alignment horizontal="left" vertical="center" wrapText="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14" fontId="18" fillId="4" borderId="0" xfId="0" applyNumberFormat="1" applyFont="1" applyFill="1" applyAlignment="1" applyProtection="1">
      <alignment horizontal="left" vertical="center" wrapText="1"/>
      <protection locked="0"/>
    </xf>
    <xf numFmtId="0" fontId="18" fillId="4" borderId="0" xfId="0" applyFont="1" applyFill="1" applyAlignment="1" applyProtection="1">
      <alignment horizontal="left" vertical="center" wrapText="1"/>
      <protection locked="0"/>
    </xf>
    <xf numFmtId="0" fontId="4" fillId="4" borderId="0" xfId="0" applyFont="1"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21" fillId="0" borderId="0" xfId="0" applyFont="1" applyAlignment="1" applyProtection="1">
      <alignment horizontal="left" vertical="center" wrapText="1"/>
      <protection hidden="1"/>
    </xf>
    <xf numFmtId="0" fontId="11"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96DCF25F-2F42-4E5F-BFF0-01BE7C31188A}"/>
    <cellStyle name="Standard" xfId="0" builtinId="0"/>
    <cellStyle name="Standard 2" xfId="2" xr:uid="{00000000-0005-0000-0000-000015000000}"/>
    <cellStyle name="Standard 2 2" xfId="3" xr:uid="{00000000-0005-0000-0000-000016000000}"/>
    <cellStyle name="Standard 2 2 2" xfId="24" xr:uid="{996106D9-229F-4D2C-872B-6C60003D8E04}"/>
    <cellStyle name="Standard 3" xfId="23" xr:uid="{00000000-0005-0000-0000-000017000000}"/>
  </cellStyles>
  <dxfs count="4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Zucker!$D$2" fmlaRange="Zucker!$B$3:$B$23" sel="21" val="0"/>
</file>

<file path=xl/ctrlProps/ctrlProp10.xml><?xml version="1.0" encoding="utf-8"?>
<formControlPr xmlns="http://schemas.microsoft.com/office/spreadsheetml/2009/9/main" objectType="Drop" dropLines="50" dropStyle="combo" dx="18" fmlaLink="Wasser!$B$1" fmlaRange="Wasser!$B$3:$B$23" sel="21" val="0"/>
</file>

<file path=xl/ctrlProps/ctrlProp11.xml><?xml version="1.0" encoding="utf-8"?>
<formControlPr xmlns="http://schemas.microsoft.com/office/spreadsheetml/2009/9/main" objectType="Drop" dropLines="50" dropStyle="combo" dx="18" fmlaLink="Maltose!$B$22" fmlaRange="Maltose!$B$23:$B$28" sel="6" val="0"/>
</file>

<file path=xl/ctrlProps/ctrlProp12.xml><?xml version="1.0" encoding="utf-8"?>
<formControlPr xmlns="http://schemas.microsoft.com/office/spreadsheetml/2009/9/main" objectType="Drop" dropLines="50" dropStyle="combo" dx="18" fmlaLink="Saeuren!$B$21" fmlaRange="Saeuren!$B$22:$B$24" sel="3" val="0"/>
</file>

<file path=xl/ctrlProps/ctrlProp13.xml><?xml version="1.0" encoding="utf-8"?>
<formControlPr xmlns="http://schemas.microsoft.com/office/spreadsheetml/2009/9/main" objectType="Drop" dropLines="50" dropStyle="combo" dx="18" fmlaLink="HMF!$B$36" fmlaRange="HMF!$B$37:$B$40" sel="4" val="0"/>
</file>

<file path=xl/ctrlProps/ctrlProp14.xml><?xml version="1.0" encoding="utf-8"?>
<formControlPr xmlns="http://schemas.microsoft.com/office/spreadsheetml/2009/9/main" objectType="Drop" dropLines="15" dropStyle="combo" dx="18" fmlaLink="Teilnehmerdaten!$D$4" fmlaRange="Teilnehmerdaten!$G$5:$G$6" sel="2" val="0"/>
</file>

<file path=xl/ctrlProps/ctrlProp15.xml><?xml version="1.0" encoding="utf-8"?>
<formControlPr xmlns="http://schemas.microsoft.com/office/spreadsheetml/2009/9/main" objectType="Drop" dropLines="50" dropStyle="combo" dx="18" fmlaLink="Saccharasezahl!$B$1" fmlaRange="Saccharasezahl!$B$3:$B$8" sel="6" val="0"/>
</file>

<file path=xl/ctrlProps/ctrlProp16.xml><?xml version="1.0" encoding="utf-8"?>
<formControlPr xmlns="http://schemas.microsoft.com/office/spreadsheetml/2009/9/main" objectType="Drop" dropLines="50" dropStyle="combo" dx="18" fmlaLink="Glycerin!$B$1" fmlaRange="Glycerin!$B$3:$B$12" sel="10" val="0"/>
</file>

<file path=xl/ctrlProps/ctrlProp17.xml><?xml version="1.0" encoding="utf-8"?>
<formControlPr xmlns="http://schemas.microsoft.com/office/spreadsheetml/2009/9/main" objectType="Drop" dropLines="50" dropStyle="combo" dx="18" fmlaLink="Färbung!$B$1" fmlaRange="Färbung!$B$3:$B$11" sel="9" val="0"/>
</file>

<file path=xl/ctrlProps/ctrlProp18.xml><?xml version="1.0" encoding="utf-8"?>
<formControlPr xmlns="http://schemas.microsoft.com/office/spreadsheetml/2009/9/main" objectType="Drop" dropLines="50" dropStyle="combo" dx="18" fmlaLink="Ethanol!$B$1" fmlaRange="Ethanol!$B$3:$B$17" sel="15" val="0"/>
</file>

<file path=xl/ctrlProps/ctrlProp19.xml><?xml version="1.0" encoding="utf-8"?>
<formControlPr xmlns="http://schemas.microsoft.com/office/spreadsheetml/2009/9/main" objectType="Drop" dropLines="50" dropStyle="combo" dx="18" fmlaLink="Zucker!$F$2" fmlaRange="Zucker!$B$3:$B$23" sel="21" val="0"/>
</file>

<file path=xl/ctrlProps/ctrlProp2.xml><?xml version="1.0" encoding="utf-8"?>
<formControlPr xmlns="http://schemas.microsoft.com/office/spreadsheetml/2009/9/main" objectType="Drop" dropLines="50" dropStyle="combo" dx="18" fmlaLink="Zucker!$E$2" fmlaRange="Zucker!$B$3:$B$23" sel="21" val="0"/>
</file>

<file path=xl/ctrlProps/ctrlProp3.xml><?xml version="1.0" encoding="utf-8"?>
<formControlPr xmlns="http://schemas.microsoft.com/office/spreadsheetml/2009/9/main" objectType="Drop" dropLines="50" dropStyle="combo" dx="18" fmlaLink="Maltose!$B$1" fmlaRange="Maltose!$B$3:$B$15" sel="13" val="0"/>
</file>

<file path=xl/ctrlProps/ctrlProp4.xml><?xml version="1.0" encoding="utf-8"?>
<formControlPr xmlns="http://schemas.microsoft.com/office/spreadsheetml/2009/9/main" objectType="Drop" dropLines="50" dropStyle="combo" dx="18" fmlaLink="Diastasezahl!$B$1" fmlaRange="Diastasezahl!$B$3:$B$21" sel="19" val="0"/>
</file>

<file path=xl/ctrlProps/ctrlProp5.xml><?xml version="1.0" encoding="utf-8"?>
<formControlPr xmlns="http://schemas.microsoft.com/office/spreadsheetml/2009/9/main" objectType="Drop" dropLines="50" dropStyle="combo" dx="18" fmlaLink="Prolin!$B$1" fmlaRange="Prolin!$B$3:$B$13" sel="11" val="0"/>
</file>

<file path=xl/ctrlProps/ctrlProp6.xml><?xml version="1.0" encoding="utf-8"?>
<formControlPr xmlns="http://schemas.microsoft.com/office/spreadsheetml/2009/9/main" objectType="Drop" dropLines="50" dropStyle="combo" dx="18" fmlaLink="Saeuren!$B$1" fmlaRange="Saeuren!$B$3:$B$11" sel="9" val="0"/>
</file>

<file path=xl/ctrlProps/ctrlProp7.xml><?xml version="1.0" encoding="utf-8"?>
<formControlPr xmlns="http://schemas.microsoft.com/office/spreadsheetml/2009/9/main" objectType="Drop" dropLines="50" dropStyle="combo" dx="18" fmlaLink="HMF!$B$1" fmlaRange="HMF!$B$3:$B$25" sel="23" val="0"/>
</file>

<file path=xl/ctrlProps/ctrlProp8.xml><?xml version="1.0" encoding="utf-8"?>
<formControlPr xmlns="http://schemas.microsoft.com/office/spreadsheetml/2009/9/main" objectType="Drop" dropLines="50" dropStyle="combo" dx="18" fmlaLink="Leitfaehigkeit!$B$1" fmlaRange="Leitfaehigkeit!$B$3:$B$12" sel="10" val="0"/>
</file>

<file path=xl/ctrlProps/ctrlProp9.xml><?xml version="1.0" encoding="utf-8"?>
<formControlPr xmlns="http://schemas.microsoft.com/office/spreadsheetml/2009/9/main" objectType="Drop" dropLines="50" dropStyle="combo" dx="18" fmlaLink="pHWert!$B$1" fmlaRange="pHWert!$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762F5B37-46C1-43FC-AEAA-670B5138C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697022</xdr:colOff>
      <xdr:row>49</xdr:row>
      <xdr:rowOff>128587</xdr:rowOff>
    </xdr:to>
    <xdr:pic>
      <xdr:nvPicPr>
        <xdr:cNvPr id="2" name="Grafik 1">
          <a:extLst>
            <a:ext uri="{FF2B5EF4-FFF2-40B4-BE49-F238E27FC236}">
              <a16:creationId xmlns:a16="http://schemas.microsoft.com/office/drawing/2014/main" id="{606122D6-2438-E6C4-34FA-E477F1E57F77}"/>
            </a:ext>
          </a:extLst>
        </xdr:cNvPr>
        <xdr:cNvPicPr>
          <a:picLocks noChangeAspect="1"/>
        </xdr:cNvPicPr>
      </xdr:nvPicPr>
      <xdr:blipFill>
        <a:blip xmlns:r="http://schemas.openxmlformats.org/officeDocument/2006/relationships" r:embed="rId1"/>
        <a:stretch>
          <a:fillRect/>
        </a:stretch>
      </xdr:blipFill>
      <xdr:spPr>
        <a:xfrm>
          <a:off x="0" y="0"/>
          <a:ext cx="6793022" cy="876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634066</xdr:colOff>
      <xdr:row>45</xdr:row>
      <xdr:rowOff>123825</xdr:rowOff>
    </xdr:to>
    <xdr:pic>
      <xdr:nvPicPr>
        <xdr:cNvPr id="2" name="Grafik 1">
          <a:extLst>
            <a:ext uri="{FF2B5EF4-FFF2-40B4-BE49-F238E27FC236}">
              <a16:creationId xmlns:a16="http://schemas.microsoft.com/office/drawing/2014/main" id="{8F5042D2-59B3-2710-256B-EEC48176F4A6}"/>
            </a:ext>
          </a:extLst>
        </xdr:cNvPr>
        <xdr:cNvPicPr>
          <a:picLocks noChangeAspect="1"/>
        </xdr:cNvPicPr>
      </xdr:nvPicPr>
      <xdr:blipFill>
        <a:blip xmlns:r="http://schemas.openxmlformats.org/officeDocument/2006/relationships" r:embed="rId1"/>
        <a:stretch>
          <a:fillRect/>
        </a:stretch>
      </xdr:blipFill>
      <xdr:spPr>
        <a:xfrm>
          <a:off x="0" y="0"/>
          <a:ext cx="6310966" cy="8053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37</xdr:row>
          <xdr:rowOff>0</xdr:rowOff>
        </xdr:from>
        <xdr:to>
          <xdr:col>7</xdr:col>
          <xdr:colOff>366713</xdr:colOff>
          <xdr:row>37</xdr:row>
          <xdr:rowOff>214313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28575</xdr:rowOff>
        </xdr:from>
        <xdr:to>
          <xdr:col>7</xdr:col>
          <xdr:colOff>366713</xdr:colOff>
          <xdr:row>39</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28575</xdr:rowOff>
        </xdr:from>
        <xdr:to>
          <xdr:col>7</xdr:col>
          <xdr:colOff>366713</xdr:colOff>
          <xdr:row>43</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28575</xdr:rowOff>
        </xdr:from>
        <xdr:to>
          <xdr:col>7</xdr:col>
          <xdr:colOff>366713</xdr:colOff>
          <xdr:row>46</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28575</xdr:rowOff>
        </xdr:from>
        <xdr:to>
          <xdr:col>7</xdr:col>
          <xdr:colOff>366713</xdr:colOff>
          <xdr:row>49</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51</xdr:row>
          <xdr:rowOff>28575</xdr:rowOff>
        </xdr:from>
        <xdr:to>
          <xdr:col>7</xdr:col>
          <xdr:colOff>366713</xdr:colOff>
          <xdr:row>51</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28575</xdr:rowOff>
        </xdr:from>
        <xdr:to>
          <xdr:col>7</xdr:col>
          <xdr:colOff>366713</xdr:colOff>
          <xdr:row>58</xdr:row>
          <xdr:rowOff>219075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28575</xdr:rowOff>
        </xdr:from>
        <xdr:to>
          <xdr:col>7</xdr:col>
          <xdr:colOff>366713</xdr:colOff>
          <xdr:row>61</xdr:row>
          <xdr:rowOff>219075</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63</xdr:row>
          <xdr:rowOff>28575</xdr:rowOff>
        </xdr:from>
        <xdr:to>
          <xdr:col>7</xdr:col>
          <xdr:colOff>366713</xdr:colOff>
          <xdr:row>63</xdr:row>
          <xdr:rowOff>219075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65</xdr:row>
          <xdr:rowOff>28575</xdr:rowOff>
        </xdr:from>
        <xdr:to>
          <xdr:col>7</xdr:col>
          <xdr:colOff>366713</xdr:colOff>
          <xdr:row>65</xdr:row>
          <xdr:rowOff>219075</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366713</xdr:colOff>
          <xdr:row>44</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28575</xdr:rowOff>
        </xdr:from>
        <xdr:to>
          <xdr:col>7</xdr:col>
          <xdr:colOff>366713</xdr:colOff>
          <xdr:row>53</xdr:row>
          <xdr:rowOff>219075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28575</xdr:rowOff>
        </xdr:from>
        <xdr:to>
          <xdr:col>7</xdr:col>
          <xdr:colOff>366713</xdr:colOff>
          <xdr:row>59</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16</xdr:row>
          <xdr:rowOff>52388</xdr:rowOff>
        </xdr:from>
        <xdr:to>
          <xdr:col>7</xdr:col>
          <xdr:colOff>0</xdr:colOff>
          <xdr:row>16</xdr:row>
          <xdr:rowOff>333375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67</xdr:row>
          <xdr:rowOff>28575</xdr:rowOff>
        </xdr:from>
        <xdr:to>
          <xdr:col>7</xdr:col>
          <xdr:colOff>366713</xdr:colOff>
          <xdr:row>67</xdr:row>
          <xdr:rowOff>219075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70</xdr:row>
          <xdr:rowOff>28575</xdr:rowOff>
        </xdr:from>
        <xdr:to>
          <xdr:col>7</xdr:col>
          <xdr:colOff>366713</xdr:colOff>
          <xdr:row>71</xdr:row>
          <xdr:rowOff>23813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72</xdr:row>
          <xdr:rowOff>28575</xdr:rowOff>
        </xdr:from>
        <xdr:to>
          <xdr:col>7</xdr:col>
          <xdr:colOff>366713</xdr:colOff>
          <xdr:row>73</xdr:row>
          <xdr:rowOff>23813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74</xdr:row>
          <xdr:rowOff>28575</xdr:rowOff>
        </xdr:from>
        <xdr:to>
          <xdr:col>7</xdr:col>
          <xdr:colOff>366713</xdr:colOff>
          <xdr:row>75</xdr:row>
          <xdr:rowOff>23813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28575</xdr:rowOff>
        </xdr:from>
        <xdr:to>
          <xdr:col>7</xdr:col>
          <xdr:colOff>366713</xdr:colOff>
          <xdr:row>41</xdr:row>
          <xdr:rowOff>238125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592B9-E1D9-42DF-AC66-D5BB28CF63EF}">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3" t="s">
        <v>46</v>
      </c>
      <c r="B1" s="114"/>
      <c r="C1" s="114"/>
    </row>
    <row r="2" spans="1:3" ht="51.95" customHeight="1" x14ac:dyDescent="0.4">
      <c r="A2" s="115" t="s">
        <v>62</v>
      </c>
      <c r="B2" s="116"/>
      <c r="C2" s="116"/>
    </row>
    <row r="3" spans="1:3" ht="74.25" customHeight="1" x14ac:dyDescent="0.4">
      <c r="A3" s="115" t="s">
        <v>142</v>
      </c>
      <c r="B3" s="115"/>
      <c r="C3" s="115"/>
    </row>
    <row r="4" spans="1:3" ht="80.45" customHeight="1" x14ac:dyDescent="0.55000000000000004">
      <c r="A4" s="115" t="s">
        <v>145</v>
      </c>
      <c r="B4" s="116"/>
      <c r="C4" s="116"/>
    </row>
    <row r="5" spans="1:3" ht="30.5" customHeight="1" x14ac:dyDescent="0.45">
      <c r="A5" s="117"/>
      <c r="B5" s="117"/>
      <c r="C5" s="117"/>
    </row>
    <row r="6" spans="1:3" ht="30.5" customHeight="1" x14ac:dyDescent="0.4">
      <c r="A6" s="101" t="s">
        <v>47</v>
      </c>
    </row>
    <row r="7" spans="1:3" ht="54" customHeight="1" x14ac:dyDescent="0.4">
      <c r="A7" s="111" t="s">
        <v>48</v>
      </c>
      <c r="B7" s="112"/>
      <c r="C7" s="112"/>
    </row>
    <row r="9" spans="1:3" x14ac:dyDescent="0.4">
      <c r="A9" s="102" t="s">
        <v>49</v>
      </c>
      <c r="B9" s="102" t="s">
        <v>50</v>
      </c>
    </row>
    <row r="10" spans="1:3" ht="15.4" x14ac:dyDescent="0.4">
      <c r="A10" s="103">
        <v>1379</v>
      </c>
      <c r="B10" s="103">
        <v>1380</v>
      </c>
    </row>
    <row r="11" spans="1:3" ht="15.4" x14ac:dyDescent="0.4">
      <c r="A11" s="103">
        <v>179.34</v>
      </c>
      <c r="B11" s="103">
        <v>179</v>
      </c>
    </row>
    <row r="12" spans="1:3" ht="15.4" x14ac:dyDescent="0.4">
      <c r="A12" s="103">
        <v>80.12</v>
      </c>
      <c r="B12" s="103">
        <v>80.099999999999994</v>
      </c>
    </row>
    <row r="13" spans="1:3" ht="15.4" x14ac:dyDescent="0.4">
      <c r="A13" s="103">
        <v>7.8</v>
      </c>
      <c r="B13" s="10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7"/>
  <sheetViews>
    <sheetView workbookViewId="0">
      <selection activeCell="B11" sqref="B11"/>
    </sheetView>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33" t="s">
        <v>69</v>
      </c>
      <c r="D3" t="s">
        <v>17</v>
      </c>
    </row>
    <row r="4" spans="1:7" x14ac:dyDescent="0.4">
      <c r="A4" t="s">
        <v>13</v>
      </c>
      <c r="B4" s="3">
        <f>YEAR(Ergebnisse!B5)</f>
        <v>2025</v>
      </c>
      <c r="D4" s="4">
        <v>2</v>
      </c>
    </row>
    <row r="5" spans="1:7" x14ac:dyDescent="0.4">
      <c r="A5" t="s">
        <v>14</v>
      </c>
      <c r="B5" s="3" t="str">
        <f>D8</f>
        <v>N</v>
      </c>
      <c r="D5" t="str">
        <f>IF(D4=2,"N","J")</f>
        <v>N</v>
      </c>
      <c r="F5">
        <v>1</v>
      </c>
      <c r="G5" s="54" t="s">
        <v>149</v>
      </c>
    </row>
    <row r="6" spans="1:7" x14ac:dyDescent="0.4">
      <c r="A6" t="s">
        <v>40</v>
      </c>
      <c r="B6" s="3">
        <f>Ergebnisse!G3</f>
        <v>1</v>
      </c>
      <c r="F6">
        <v>2</v>
      </c>
      <c r="G6" s="54" t="s">
        <v>150</v>
      </c>
    </row>
    <row r="7" spans="1:7" x14ac:dyDescent="0.4">
      <c r="A7" t="s">
        <v>45</v>
      </c>
      <c r="B7" s="35">
        <f>Ergebnisse!B5</f>
        <v>45949</v>
      </c>
    </row>
    <row r="8" spans="1:7" x14ac:dyDescent="0.4">
      <c r="A8" t="s">
        <v>15</v>
      </c>
      <c r="B8" s="3">
        <v>15</v>
      </c>
      <c r="D8" t="str">
        <f>LEFT(D5,1)</f>
        <v>N</v>
      </c>
    </row>
    <row r="9" spans="1:7" x14ac:dyDescent="0.4">
      <c r="A9" t="s">
        <v>16</v>
      </c>
      <c r="B9" s="3" t="s">
        <v>317</v>
      </c>
    </row>
    <row r="10" spans="1:7" x14ac:dyDescent="0.4">
      <c r="A10" t="s">
        <v>284</v>
      </c>
      <c r="B10" s="85" t="s">
        <v>317</v>
      </c>
    </row>
    <row r="11" spans="1:7" x14ac:dyDescent="0.4">
      <c r="A11" t="s">
        <v>285</v>
      </c>
      <c r="B11" s="3">
        <f>IF(Kontakt!B3=Kontakt!B15,Kontakt!B3,0)</f>
        <v>0</v>
      </c>
    </row>
    <row r="12" spans="1:7" x14ac:dyDescent="0.4">
      <c r="A12" s="54" t="s">
        <v>286</v>
      </c>
      <c r="B12" s="3">
        <v>1</v>
      </c>
    </row>
    <row r="13" spans="1:7" x14ac:dyDescent="0.4">
      <c r="A13" t="s">
        <v>20</v>
      </c>
      <c r="B13" s="2" t="str">
        <f>Ergebnisse!A22</f>
        <v>Glucose (wasserfrei)</v>
      </c>
      <c r="C13" s="2" t="str">
        <f>Ergebnisse!B22</f>
        <v>g/100 g</v>
      </c>
    </row>
    <row r="14" spans="1:7" x14ac:dyDescent="0.4">
      <c r="A14" t="s">
        <v>21</v>
      </c>
      <c r="B14" s="2" t="str">
        <f>Ergebnisse!A23</f>
        <v>Fructose (wasserfrei)</v>
      </c>
      <c r="C14" s="2" t="str">
        <f>Ergebnisse!B23</f>
        <v>g/100 g</v>
      </c>
    </row>
    <row r="15" spans="1:7" x14ac:dyDescent="0.4">
      <c r="A15" t="s">
        <v>22</v>
      </c>
      <c r="B15" s="2" t="str">
        <f>Ergebnisse!A24</f>
        <v>Saccharose (wasserfrei)</v>
      </c>
      <c r="C15" s="2" t="str">
        <f>Ergebnisse!B24</f>
        <v>g/100 g</v>
      </c>
    </row>
    <row r="16" spans="1:7" x14ac:dyDescent="0.4">
      <c r="A16" t="s">
        <v>29</v>
      </c>
      <c r="B16" s="2" t="str">
        <f>Ergebnisse!A25</f>
        <v>Maltose (wasserfrei)</v>
      </c>
      <c r="C16" s="2" t="str">
        <f>Ergebnisse!B25</f>
        <v>g/100 g</v>
      </c>
    </row>
    <row r="17" spans="1:3" x14ac:dyDescent="0.4">
      <c r="A17" t="s">
        <v>30</v>
      </c>
      <c r="B17" s="2" t="str">
        <f>Ergebnisse!A26</f>
        <v>Diastasezahl</v>
      </c>
      <c r="C17" s="2" t="str">
        <f>Ergebnisse!B26</f>
        <v>ohne</v>
      </c>
    </row>
    <row r="18" spans="1:3" x14ac:dyDescent="0.4">
      <c r="A18" t="s">
        <v>31</v>
      </c>
      <c r="B18" s="2" t="str">
        <f>Ergebnisse!A27</f>
        <v>Prolin</v>
      </c>
      <c r="C18" s="2" t="str">
        <f>Ergebnisse!B27</f>
        <v>mg/kg</v>
      </c>
    </row>
    <row r="19" spans="1:3" x14ac:dyDescent="0.4">
      <c r="A19" t="s">
        <v>32</v>
      </c>
      <c r="B19" s="2" t="str">
        <f>Ergebnisse!A28</f>
        <v>freie Säuren</v>
      </c>
      <c r="C19" s="2" t="str">
        <f>Ergebnisse!B28</f>
        <v>mmol/kg</v>
      </c>
    </row>
    <row r="20" spans="1:3" x14ac:dyDescent="0.4">
      <c r="A20" t="s">
        <v>151</v>
      </c>
      <c r="B20" s="2" t="str">
        <f>Ergebnisse!A29</f>
        <v>HMF</v>
      </c>
      <c r="C20" s="2" t="str">
        <f>Ergebnisse!B29</f>
        <v>mg/kg</v>
      </c>
    </row>
    <row r="21" spans="1:3" x14ac:dyDescent="0.4">
      <c r="A21" t="s">
        <v>152</v>
      </c>
      <c r="B21" s="2" t="str">
        <f>Ergebnisse!A30</f>
        <v>Leitfähigkeit bei 20 °C</v>
      </c>
      <c r="C21" s="2" t="str">
        <f>Ergebnisse!B30</f>
        <v>mS/cm</v>
      </c>
    </row>
    <row r="22" spans="1:3" x14ac:dyDescent="0.4">
      <c r="A22" t="s">
        <v>153</v>
      </c>
      <c r="B22" s="2" t="str">
        <f>Ergebnisse!A31</f>
        <v>pH-Wert</v>
      </c>
      <c r="C22" s="2" t="str">
        <f>Ergebnisse!B31</f>
        <v>ohne</v>
      </c>
    </row>
    <row r="23" spans="1:3" x14ac:dyDescent="0.4">
      <c r="A23" t="s">
        <v>171</v>
      </c>
      <c r="B23" s="2" t="str">
        <f>Ergebnisse!A32</f>
        <v>Wasser</v>
      </c>
      <c r="C23" s="2" t="str">
        <f>Ergebnisse!B32</f>
        <v>g/100 g</v>
      </c>
    </row>
    <row r="24" spans="1:3" x14ac:dyDescent="0.4">
      <c r="A24" t="s">
        <v>193</v>
      </c>
      <c r="B24" s="2" t="str">
        <f>Ergebnisse!A33</f>
        <v>Saccharasezahl</v>
      </c>
      <c r="C24" s="2" t="str">
        <f>Ergebnisse!B33</f>
        <v>U/kg</v>
      </c>
    </row>
    <row r="25" spans="1:3" x14ac:dyDescent="0.4">
      <c r="A25" t="s">
        <v>194</v>
      </c>
      <c r="B25" s="2" t="str">
        <f>Ergebnisse!A34</f>
        <v>Glycerin</v>
      </c>
      <c r="C25" s="2" t="str">
        <f>Ergebnisse!B34</f>
        <v>mg/kg</v>
      </c>
    </row>
    <row r="26" spans="1:3" x14ac:dyDescent="0.4">
      <c r="A26" t="s">
        <v>220</v>
      </c>
      <c r="B26" s="2" t="str">
        <f>Ergebnisse!A35</f>
        <v>Farbe</v>
      </c>
      <c r="C26" s="2" t="str">
        <f>Ergebnisse!B35</f>
        <v>mm Pfund-Grade</v>
      </c>
    </row>
    <row r="27" spans="1:3" x14ac:dyDescent="0.4">
      <c r="A27" t="s">
        <v>283</v>
      </c>
      <c r="B27" s="2" t="str">
        <f>Ergebnisse!A36</f>
        <v>Ethanol</v>
      </c>
      <c r="C27" s="2" t="str">
        <f>Ergebnisse!B36</f>
        <v>mg/kg</v>
      </c>
    </row>
  </sheetData>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6"/>
  <sheetViews>
    <sheetView workbookViewId="0"/>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2.640625" style="9" customWidth="1"/>
    <col min="8" max="8" width="9.640625" style="9" customWidth="1"/>
    <col min="9" max="9" width="3.640625" style="9" customWidth="1"/>
    <col min="10" max="10" width="11.640625" style="9" customWidth="1"/>
    <col min="11" max="16384" width="11.42578125" style="9"/>
  </cols>
  <sheetData>
    <row r="1" spans="1:8" ht="21.95" customHeight="1" x14ac:dyDescent="0.55000000000000004">
      <c r="A1" s="5" t="s">
        <v>0</v>
      </c>
      <c r="B1" s="6"/>
      <c r="E1" s="7" t="s">
        <v>3</v>
      </c>
      <c r="F1" s="8"/>
      <c r="G1" s="79" t="s">
        <v>287</v>
      </c>
    </row>
    <row r="2" spans="1:8" ht="21.95" customHeight="1" x14ac:dyDescent="0.55000000000000004">
      <c r="A2" s="5" t="s">
        <v>160</v>
      </c>
      <c r="B2" s="6"/>
      <c r="E2" s="7" t="s">
        <v>4</v>
      </c>
      <c r="F2" s="8"/>
      <c r="G2" s="79" t="s">
        <v>287</v>
      </c>
    </row>
    <row r="3" spans="1:8" ht="21.95" customHeight="1" x14ac:dyDescent="0.55000000000000004">
      <c r="A3" s="5"/>
      <c r="B3" s="6"/>
      <c r="E3" s="147" t="s">
        <v>59</v>
      </c>
      <c r="F3" s="147"/>
      <c r="G3" s="44">
        <v>1</v>
      </c>
    </row>
    <row r="4" spans="1:8" ht="21.95" customHeight="1" x14ac:dyDescent="0.5">
      <c r="A4" s="7" t="s">
        <v>9</v>
      </c>
      <c r="B4" s="150" t="s">
        <v>5</v>
      </c>
      <c r="C4" s="150"/>
      <c r="E4" s="45" t="str">
        <f>IF(OR(ISBLANK(G1),G1="?"),"",IF(ISNUMBER(VALUE(G1)),"","Bitte nur Ziffern eingeben (numbers only)"))</f>
        <v/>
      </c>
      <c r="F4" s="8"/>
      <c r="G4" s="28"/>
      <c r="H4" s="10"/>
    </row>
    <row r="5" spans="1:8" ht="21.95" customHeight="1" x14ac:dyDescent="0.5">
      <c r="A5" s="10" t="s">
        <v>28</v>
      </c>
      <c r="B5" s="149">
        <v>45949</v>
      </c>
      <c r="C5" s="149"/>
      <c r="E5" s="45" t="str">
        <f>IF(OR(ISBLANK(G2),G2="?"),"",IF(ISNUMBER(VALUE(G2)),"","Bitte nur Ziffern eingeben (numbers only)"))</f>
        <v/>
      </c>
      <c r="F5" s="12"/>
      <c r="G5" s="8"/>
      <c r="H5" s="10"/>
    </row>
    <row r="6" spans="1:8" ht="12.2" customHeight="1" x14ac:dyDescent="0.4"/>
    <row r="7" spans="1:8" s="14" customFormat="1" ht="39.950000000000003" customHeight="1" x14ac:dyDescent="0.4">
      <c r="A7" s="148" t="s">
        <v>68</v>
      </c>
      <c r="B7" s="148"/>
      <c r="C7" s="148"/>
      <c r="D7" s="148"/>
      <c r="E7" s="148"/>
      <c r="F7" s="148"/>
      <c r="G7" s="148"/>
    </row>
    <row r="8" spans="1:8" s="14" customFormat="1" ht="39.950000000000003" customHeight="1" x14ac:dyDescent="0.4">
      <c r="A8" s="148" t="s">
        <v>303</v>
      </c>
      <c r="B8" s="148"/>
      <c r="C8" s="148"/>
      <c r="D8" s="148"/>
      <c r="E8" s="148"/>
      <c r="F8" s="148"/>
      <c r="G8" s="148"/>
    </row>
    <row r="9" spans="1:8" s="14" customFormat="1" ht="49.7" customHeight="1" x14ac:dyDescent="0.4">
      <c r="A9" s="148" t="s">
        <v>146</v>
      </c>
      <c r="B9" s="148"/>
      <c r="C9" s="148"/>
      <c r="D9" s="148"/>
      <c r="E9" s="148"/>
      <c r="F9" s="148"/>
      <c r="G9" s="148"/>
    </row>
    <row r="10" spans="1:8" s="14" customFormat="1" ht="39.950000000000003" customHeight="1" x14ac:dyDescent="0.4">
      <c r="A10" s="148" t="s">
        <v>147</v>
      </c>
      <c r="B10" s="148"/>
      <c r="C10" s="148"/>
      <c r="D10" s="148"/>
      <c r="E10" s="148"/>
      <c r="F10" s="148"/>
      <c r="G10" s="148"/>
    </row>
    <row r="11" spans="1:8" s="14" customFormat="1" ht="39.950000000000003" customHeight="1" x14ac:dyDescent="0.4">
      <c r="A11" s="148" t="s">
        <v>65</v>
      </c>
      <c r="B11" s="148"/>
      <c r="C11" s="148"/>
      <c r="D11" s="148"/>
      <c r="E11" s="148"/>
      <c r="F11" s="148"/>
      <c r="G11" s="148"/>
    </row>
    <row r="12" spans="1:8" s="14" customFormat="1" ht="39.950000000000003" customHeight="1" x14ac:dyDescent="0.4">
      <c r="A12" s="148" t="s">
        <v>148</v>
      </c>
      <c r="B12" s="148"/>
      <c r="C12" s="148"/>
      <c r="D12" s="148"/>
      <c r="E12" s="148"/>
      <c r="F12" s="148"/>
      <c r="G12" s="148"/>
    </row>
    <row r="13" spans="1:8" s="14" customFormat="1" ht="9.9499999999999993" customHeight="1" x14ac:dyDescent="0.4">
      <c r="A13" s="148"/>
      <c r="B13" s="148"/>
      <c r="C13" s="148"/>
      <c r="D13" s="148"/>
      <c r="E13" s="148"/>
      <c r="F13" s="148"/>
      <c r="G13" s="148"/>
    </row>
    <row r="14" spans="1:8" s="14" customFormat="1" ht="25.05" customHeight="1" x14ac:dyDescent="0.4">
      <c r="A14" s="153"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53"/>
      <c r="C14" s="153"/>
      <c r="D14" s="153"/>
      <c r="E14" s="153"/>
      <c r="F14" s="153"/>
      <c r="G14" s="153"/>
      <c r="H14" s="153"/>
    </row>
    <row r="15" spans="1:8" s="14" customFormat="1" ht="25.05" customHeight="1" x14ac:dyDescent="0.4">
      <c r="A15" s="153"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53"/>
      <c r="C15" s="153"/>
      <c r="D15" s="153"/>
      <c r="E15" s="153"/>
      <c r="F15" s="153"/>
      <c r="G15" s="153"/>
      <c r="H15" s="153"/>
    </row>
    <row r="16" spans="1:8" s="14" customFormat="1" ht="9.9499999999999993" customHeight="1" x14ac:dyDescent="0.4">
      <c r="A16" s="43"/>
      <c r="B16" s="43"/>
      <c r="C16" s="43"/>
      <c r="D16" s="43"/>
      <c r="E16" s="43"/>
      <c r="F16" s="43"/>
      <c r="G16" s="43"/>
    </row>
    <row r="17" spans="1:10" s="14" customFormat="1" ht="30.2" customHeight="1" x14ac:dyDescent="0.5">
      <c r="A17" s="13" t="s">
        <v>43</v>
      </c>
      <c r="B17" s="7"/>
      <c r="C17" s="10"/>
      <c r="D17" s="7"/>
      <c r="E17" s="7"/>
      <c r="F17" s="7"/>
      <c r="G17" s="53"/>
      <c r="H17" s="7"/>
    </row>
    <row r="18" spans="1:10" ht="18" hidden="1" customHeight="1" x14ac:dyDescent="0.4">
      <c r="A18" s="154" t="str">
        <f>IF(Teilnehmerdaten!D4=1,"Wählen Sie Aktualisierung nur aus, wenn Ihnen vom Ergebnisserver bereits eine Auswertenummer zugesendet wurde!","")</f>
        <v/>
      </c>
      <c r="B18" s="154"/>
      <c r="C18" s="154"/>
      <c r="D18" s="154"/>
      <c r="E18" s="154"/>
      <c r="F18" s="154"/>
      <c r="G18" s="154"/>
    </row>
    <row r="19" spans="1:10" ht="18" hidden="1" customHeight="1" x14ac:dyDescent="0.4">
      <c r="A19" s="154" t="str">
        <f>IF(Teilnehmerdaten!D4=1,"Choose Aktualisierung only in cases you already sent results and the system mailed back an evaluation number!","")</f>
        <v/>
      </c>
      <c r="B19" s="154"/>
      <c r="C19" s="154"/>
      <c r="D19" s="154"/>
      <c r="E19" s="154"/>
      <c r="F19" s="154"/>
      <c r="G19" s="154"/>
    </row>
    <row r="20" spans="1:10" ht="26" customHeight="1" x14ac:dyDescent="0.45">
      <c r="A20" s="11" t="s">
        <v>66</v>
      </c>
    </row>
    <row r="21" spans="1:10" s="24" customFormat="1" ht="38" customHeight="1" x14ac:dyDescent="0.45">
      <c r="A21" s="24" t="s">
        <v>1</v>
      </c>
      <c r="B21" s="24" t="s">
        <v>2</v>
      </c>
      <c r="C21" s="25" t="s">
        <v>44</v>
      </c>
      <c r="D21" s="25" t="s">
        <v>6</v>
      </c>
      <c r="E21" s="25" t="s">
        <v>7</v>
      </c>
      <c r="F21" s="25" t="s">
        <v>8</v>
      </c>
      <c r="G21" s="25" t="s">
        <v>87</v>
      </c>
      <c r="H21" s="26"/>
      <c r="I21" s="25"/>
    </row>
    <row r="22" spans="1:10" s="51" customFormat="1" ht="27" customHeight="1" x14ac:dyDescent="0.4">
      <c r="A22" s="27" t="s">
        <v>223</v>
      </c>
      <c r="B22" s="27" t="s">
        <v>41</v>
      </c>
      <c r="C22" s="46">
        <v>4</v>
      </c>
      <c r="D22" s="78"/>
      <c r="E22" s="78"/>
      <c r="F22" s="34">
        <f>Zucker!D2</f>
        <v>21</v>
      </c>
      <c r="G22" s="49"/>
      <c r="H22" s="48">
        <f>Zucker!$C$1</f>
        <v>20</v>
      </c>
      <c r="I22" s="34"/>
      <c r="J22" s="34"/>
    </row>
    <row r="23" spans="1:10" s="51" customFormat="1" ht="27" customHeight="1" x14ac:dyDescent="0.4">
      <c r="A23" s="27" t="s">
        <v>224</v>
      </c>
      <c r="B23" s="27" t="s">
        <v>41</v>
      </c>
      <c r="C23" s="46">
        <v>4</v>
      </c>
      <c r="D23" s="78"/>
      <c r="E23" s="78"/>
      <c r="F23" s="34">
        <f>Zucker!E2</f>
        <v>21</v>
      </c>
      <c r="G23" s="49"/>
      <c r="H23" s="48">
        <f>Zucker!$C$1</f>
        <v>20</v>
      </c>
      <c r="I23" s="34"/>
      <c r="J23" s="34"/>
    </row>
    <row r="24" spans="1:10" s="51" customFormat="1" ht="27" customHeight="1" x14ac:dyDescent="0.4">
      <c r="A24" s="27" t="s">
        <v>276</v>
      </c>
      <c r="B24" s="27" t="s">
        <v>41</v>
      </c>
      <c r="C24" s="46">
        <v>3</v>
      </c>
      <c r="D24" s="78"/>
      <c r="E24" s="78"/>
      <c r="F24" s="34">
        <f>Zucker!F2</f>
        <v>21</v>
      </c>
      <c r="G24" s="49"/>
      <c r="H24" s="48">
        <f>Zucker!$C$1</f>
        <v>20</v>
      </c>
      <c r="I24" s="34"/>
      <c r="J24" s="34"/>
    </row>
    <row r="25" spans="1:10" s="51" customFormat="1" ht="27" customHeight="1" x14ac:dyDescent="0.4">
      <c r="A25" s="27" t="s">
        <v>225</v>
      </c>
      <c r="B25" s="27" t="s">
        <v>41</v>
      </c>
      <c r="C25" s="46">
        <v>3</v>
      </c>
      <c r="D25" s="78"/>
      <c r="E25" s="78"/>
      <c r="F25" s="34">
        <f>Maltose!B1</f>
        <v>13</v>
      </c>
      <c r="G25" s="34">
        <f>Maltose!B22</f>
        <v>6</v>
      </c>
      <c r="H25" s="48">
        <f>Maltose!$C$1</f>
        <v>12</v>
      </c>
      <c r="I25" s="48">
        <f>Maltose!$C$22</f>
        <v>5</v>
      </c>
      <c r="J25" s="34"/>
    </row>
    <row r="26" spans="1:10" s="51" customFormat="1" ht="27" customHeight="1" x14ac:dyDescent="0.4">
      <c r="A26" s="27" t="s">
        <v>72</v>
      </c>
      <c r="B26" s="27" t="s">
        <v>39</v>
      </c>
      <c r="C26" s="46">
        <v>3</v>
      </c>
      <c r="D26" s="78"/>
      <c r="E26" s="78"/>
      <c r="F26" s="34">
        <f>Diastasezahl!$B$1</f>
        <v>19</v>
      </c>
      <c r="G26" s="50" t="str">
        <f>IF(ISBLANK(B48),"",B48)</f>
        <v/>
      </c>
      <c r="H26" s="48">
        <f>Diastasezahl!$C$1</f>
        <v>18</v>
      </c>
      <c r="I26" s="34"/>
      <c r="J26" s="34"/>
    </row>
    <row r="27" spans="1:10" s="51" customFormat="1" ht="27" customHeight="1" x14ac:dyDescent="0.4">
      <c r="A27" s="27" t="s">
        <v>73</v>
      </c>
      <c r="B27" s="27" t="s">
        <v>75</v>
      </c>
      <c r="C27" s="46">
        <v>3</v>
      </c>
      <c r="D27" s="78"/>
      <c r="E27" s="78"/>
      <c r="F27" s="34">
        <f>Prolin!B1</f>
        <v>11</v>
      </c>
      <c r="G27" s="49"/>
      <c r="H27" s="48">
        <f>Prolin!C1</f>
        <v>10</v>
      </c>
      <c r="I27" s="34"/>
      <c r="J27" s="34"/>
    </row>
    <row r="28" spans="1:10" s="51" customFormat="1" ht="27" customHeight="1" x14ac:dyDescent="0.4">
      <c r="A28" s="27" t="s">
        <v>74</v>
      </c>
      <c r="B28" s="27" t="s">
        <v>76</v>
      </c>
      <c r="C28" s="46">
        <v>3</v>
      </c>
      <c r="D28" s="78"/>
      <c r="E28" s="78"/>
      <c r="F28" s="34">
        <f>Saeuren!B1</f>
        <v>9</v>
      </c>
      <c r="G28" s="34">
        <f>Saeuren!B21</f>
        <v>3</v>
      </c>
      <c r="H28" s="48">
        <f>Saeuren!C1</f>
        <v>8</v>
      </c>
      <c r="I28" s="48">
        <f>Saeuren!C21</f>
        <v>2</v>
      </c>
      <c r="J28" s="34"/>
    </row>
    <row r="29" spans="1:10" s="51" customFormat="1" ht="27" customHeight="1" x14ac:dyDescent="0.4">
      <c r="A29" s="27" t="s">
        <v>77</v>
      </c>
      <c r="B29" s="27" t="s">
        <v>75</v>
      </c>
      <c r="C29" s="46">
        <v>3</v>
      </c>
      <c r="D29" s="78"/>
      <c r="E29" s="78"/>
      <c r="F29" s="34">
        <f>HMF!B1</f>
        <v>23</v>
      </c>
      <c r="G29" s="34">
        <f>HMF!B36</f>
        <v>4</v>
      </c>
      <c r="H29" s="48">
        <f>HMF!C1</f>
        <v>22</v>
      </c>
      <c r="I29" s="48">
        <f>HMF!C36</f>
        <v>3</v>
      </c>
    </row>
    <row r="30" spans="1:10" s="51" customFormat="1" ht="27" customHeight="1" x14ac:dyDescent="0.4">
      <c r="A30" s="27" t="s">
        <v>78</v>
      </c>
      <c r="B30" s="27" t="s">
        <v>79</v>
      </c>
      <c r="C30" s="46">
        <v>4</v>
      </c>
      <c r="D30" s="78"/>
      <c r="E30" s="78"/>
      <c r="F30" s="34">
        <f>Leitfaehigkeit!B1</f>
        <v>10</v>
      </c>
      <c r="G30" s="49"/>
      <c r="H30" s="48">
        <f>Leitfaehigkeit!C1</f>
        <v>9</v>
      </c>
    </row>
    <row r="31" spans="1:10" s="51" customFormat="1" ht="27" customHeight="1" x14ac:dyDescent="0.4">
      <c r="A31" s="27" t="s">
        <v>38</v>
      </c>
      <c r="B31" s="27" t="s">
        <v>39</v>
      </c>
      <c r="C31" s="46">
        <v>3</v>
      </c>
      <c r="D31" s="78"/>
      <c r="E31" s="78"/>
      <c r="F31" s="34">
        <f>pHWert!B1</f>
        <v>16</v>
      </c>
      <c r="G31" s="49"/>
      <c r="H31" s="48">
        <f>pHWert!C1</f>
        <v>15</v>
      </c>
    </row>
    <row r="32" spans="1:10" s="51" customFormat="1" ht="27" customHeight="1" x14ac:dyDescent="0.4">
      <c r="A32" s="27" t="s">
        <v>67</v>
      </c>
      <c r="B32" s="27" t="s">
        <v>41</v>
      </c>
      <c r="C32" s="46">
        <v>4</v>
      </c>
      <c r="D32" s="78"/>
      <c r="E32" s="78"/>
      <c r="F32" s="34">
        <f>Wasser!B1</f>
        <v>21</v>
      </c>
      <c r="G32" s="49"/>
      <c r="H32" s="48">
        <f>Wasser!C1</f>
        <v>20</v>
      </c>
    </row>
    <row r="33" spans="1:9" s="51" customFormat="1" ht="27" customHeight="1" x14ac:dyDescent="0.4">
      <c r="A33" s="27" t="s">
        <v>170</v>
      </c>
      <c r="B33" s="27" t="s">
        <v>174</v>
      </c>
      <c r="C33" s="46">
        <v>3</v>
      </c>
      <c r="D33" s="78"/>
      <c r="E33" s="78"/>
      <c r="F33" s="34">
        <f>Saccharasezahl!B1</f>
        <v>6</v>
      </c>
      <c r="G33" s="50" t="str">
        <f>IF(ISBLANK(B69),"",B69)</f>
        <v/>
      </c>
      <c r="H33" s="48">
        <f>Saccharasezahl!C1</f>
        <v>5</v>
      </c>
    </row>
    <row r="34" spans="1:9" s="51" customFormat="1" ht="27" customHeight="1" x14ac:dyDescent="0.4">
      <c r="A34" s="27" t="s">
        <v>190</v>
      </c>
      <c r="B34" s="27" t="s">
        <v>75</v>
      </c>
      <c r="C34" s="46">
        <v>3</v>
      </c>
      <c r="D34" s="78"/>
      <c r="E34" s="78"/>
      <c r="F34" s="34">
        <f>Glycerin!B1</f>
        <v>10</v>
      </c>
      <c r="G34" s="49"/>
      <c r="H34" s="48">
        <f>Glycerin!C1</f>
        <v>9</v>
      </c>
    </row>
    <row r="35" spans="1:9" s="51" customFormat="1" ht="30.2" customHeight="1" x14ac:dyDescent="0.4">
      <c r="A35" s="27" t="s">
        <v>191</v>
      </c>
      <c r="B35" s="27" t="s">
        <v>192</v>
      </c>
      <c r="C35" s="46">
        <v>3</v>
      </c>
      <c r="D35" s="78"/>
      <c r="E35" s="78"/>
      <c r="F35" s="34">
        <f>Färbung!B1</f>
        <v>9</v>
      </c>
      <c r="G35" s="49"/>
      <c r="H35" s="48">
        <f>Färbung!C1</f>
        <v>8</v>
      </c>
    </row>
    <row r="36" spans="1:9" ht="27" customHeight="1" x14ac:dyDescent="0.4">
      <c r="A36" s="27" t="s">
        <v>219</v>
      </c>
      <c r="B36" s="27" t="s">
        <v>75</v>
      </c>
      <c r="C36" s="46">
        <v>3</v>
      </c>
      <c r="D36" s="78"/>
      <c r="E36" s="78"/>
      <c r="F36" s="34">
        <f>Ethanol!B1</f>
        <v>15</v>
      </c>
      <c r="G36" s="49"/>
      <c r="H36" s="48">
        <f>Ethanol!C1</f>
        <v>14</v>
      </c>
    </row>
    <row r="37" spans="1:9" ht="20" customHeight="1" x14ac:dyDescent="0.4">
      <c r="A37" s="67" t="s">
        <v>126</v>
      </c>
    </row>
    <row r="38" spans="1:9" ht="20" customHeight="1" x14ac:dyDescent="0.4">
      <c r="A38" s="29" t="str">
        <f>A22</f>
        <v>Glucose (wasserfrei)</v>
      </c>
      <c r="B38" s="140"/>
      <c r="C38" s="140"/>
      <c r="D38" s="140"/>
      <c r="E38" s="140"/>
      <c r="F38" s="140"/>
      <c r="G38" s="140"/>
      <c r="H38" s="140"/>
      <c r="I38" s="16" t="b">
        <f>ISBLANK(VLOOKUP(F22,Zucker!A3:C27,3))</f>
        <v>1</v>
      </c>
    </row>
    <row r="39" spans="1:9" ht="27" customHeight="1" x14ac:dyDescent="0.4">
      <c r="A39" s="15" t="str">
        <f>IF(F22=H22,"bitte eingeben:",IF(I38,"","Art der Modifikation:"))</f>
        <v/>
      </c>
      <c r="B39" s="141"/>
      <c r="C39" s="141"/>
      <c r="D39" s="141"/>
      <c r="E39" s="141"/>
      <c r="F39" s="141"/>
      <c r="G39" s="141"/>
      <c r="H39" s="141"/>
      <c r="I39" s="16"/>
    </row>
    <row r="40" spans="1:9" ht="20" customHeight="1" x14ac:dyDescent="0.4">
      <c r="A40" s="29" t="s">
        <v>70</v>
      </c>
      <c r="B40" s="140"/>
      <c r="C40" s="140"/>
      <c r="D40" s="140"/>
      <c r="E40" s="140"/>
      <c r="F40" s="140"/>
      <c r="G40" s="140"/>
      <c r="H40" s="140"/>
      <c r="I40" s="16" t="b">
        <f>ISBLANK(VLOOKUP(F23,Zucker!A3:C23,3))</f>
        <v>1</v>
      </c>
    </row>
    <row r="41" spans="1:9" ht="27" customHeight="1" x14ac:dyDescent="0.4">
      <c r="A41" s="15" t="str">
        <f>IF(F23=H23,"bitte eingeben:",IF(I40,"","Art der Modifikation:"))</f>
        <v/>
      </c>
      <c r="B41" s="141"/>
      <c r="C41" s="141"/>
      <c r="D41" s="141"/>
      <c r="E41" s="141"/>
      <c r="F41" s="141"/>
      <c r="G41" s="141"/>
      <c r="H41" s="141"/>
      <c r="I41" s="16"/>
    </row>
    <row r="42" spans="1:9" ht="20" customHeight="1" x14ac:dyDescent="0.4">
      <c r="A42" s="29" t="s">
        <v>281</v>
      </c>
      <c r="B42" s="140"/>
      <c r="C42" s="140"/>
      <c r="D42" s="140"/>
      <c r="E42" s="140"/>
      <c r="F42" s="140"/>
      <c r="G42" s="140"/>
      <c r="H42" s="140"/>
      <c r="I42" s="16" t="b">
        <f>ISBLANK(VLOOKUP(F24,Zucker!A3:C23,3))</f>
        <v>1</v>
      </c>
    </row>
    <row r="43" spans="1:9" ht="30.2" customHeight="1" x14ac:dyDescent="0.4">
      <c r="A43" s="15" t="str">
        <f>IF(F24=H24,"bitte eingeben:",IF(I40,"","Art der Modifikation:"))</f>
        <v/>
      </c>
      <c r="B43" s="141"/>
      <c r="C43" s="141"/>
      <c r="D43" s="141"/>
      <c r="E43" s="141"/>
      <c r="F43" s="141"/>
      <c r="G43" s="141"/>
      <c r="H43" s="141"/>
      <c r="I43" s="16"/>
    </row>
    <row r="44" spans="1:9" ht="20" customHeight="1" x14ac:dyDescent="0.4">
      <c r="A44" s="29" t="s">
        <v>71</v>
      </c>
      <c r="B44" s="142"/>
      <c r="C44" s="142"/>
      <c r="D44" s="142"/>
      <c r="E44" s="142"/>
      <c r="F44" s="142"/>
      <c r="G44" s="142"/>
      <c r="H44" s="142"/>
      <c r="I44" s="16" t="b">
        <f>ISBLANK(VLOOKUP(F25,Maltose!A3:C21,3))</f>
        <v>1</v>
      </c>
    </row>
    <row r="45" spans="1:9" ht="20" customHeight="1" x14ac:dyDescent="0.4">
      <c r="A45" s="52" t="s">
        <v>123</v>
      </c>
      <c r="B45" s="47"/>
      <c r="C45" s="47"/>
      <c r="D45" s="47"/>
      <c r="E45" s="47"/>
      <c r="F45" s="47"/>
      <c r="G45" s="47"/>
      <c r="H45" s="47"/>
      <c r="I45" s="16"/>
    </row>
    <row r="46" spans="1:9" ht="27" customHeight="1" x14ac:dyDescent="0.4">
      <c r="A46" s="15" t="str">
        <f>IF(OR(F25=H25,G25=I25),"bitte eingeben:",IF(I44,"","Art der Modifikation:"))</f>
        <v/>
      </c>
      <c r="B46" s="141"/>
      <c r="C46" s="141"/>
      <c r="D46" s="141"/>
      <c r="E46" s="141"/>
      <c r="F46" s="141"/>
      <c r="G46" s="141"/>
      <c r="H46" s="141"/>
      <c r="I46" s="16"/>
    </row>
    <row r="47" spans="1:9" ht="20" customHeight="1" x14ac:dyDescent="0.4">
      <c r="A47" s="29" t="s">
        <v>72</v>
      </c>
      <c r="B47" s="152"/>
      <c r="C47" s="152"/>
      <c r="D47" s="152"/>
      <c r="E47" s="152"/>
      <c r="F47" s="152"/>
      <c r="G47" s="152"/>
      <c r="H47" s="152"/>
      <c r="I47" s="16" t="b">
        <f>ISBLANK(VLOOKUP(F26,Diastasezahl!A3:C26,3))</f>
        <v>1</v>
      </c>
    </row>
    <row r="48" spans="1:9" s="24" customFormat="1" ht="20" customHeight="1" x14ac:dyDescent="0.45">
      <c r="A48" s="68" t="str">
        <f>IF(F26-H26&lt;1,"Datum der Analyse","")</f>
        <v/>
      </c>
      <c r="B48" s="144"/>
      <c r="C48" s="145"/>
      <c r="D48" s="145"/>
      <c r="E48" s="145"/>
      <c r="F48" s="145"/>
      <c r="G48" s="145"/>
      <c r="H48" s="145"/>
      <c r="I48" s="69"/>
    </row>
    <row r="49" spans="1:9" ht="27" customHeight="1" x14ac:dyDescent="0.4">
      <c r="A49" s="15" t="str">
        <f>IF(F26=H26,"bitte eingeben:",IF(I47,"","Art der Modifikation:"))</f>
        <v/>
      </c>
      <c r="B49" s="146"/>
      <c r="C49" s="146"/>
      <c r="D49" s="146"/>
      <c r="E49" s="146"/>
      <c r="F49" s="146"/>
      <c r="G49" s="146"/>
      <c r="H49" s="146"/>
      <c r="I49" s="16"/>
    </row>
    <row r="50" spans="1:9" ht="20" customHeight="1" x14ac:dyDescent="0.4">
      <c r="A50" s="29" t="s">
        <v>73</v>
      </c>
      <c r="B50" s="142"/>
      <c r="C50" s="142"/>
      <c r="D50" s="142"/>
      <c r="E50" s="142"/>
      <c r="F50" s="142"/>
      <c r="G50" s="142"/>
      <c r="H50" s="142"/>
      <c r="I50" s="16" t="b">
        <f>ISBLANK(VLOOKUP(F27,Prolin!A3:C25,3))</f>
        <v>1</v>
      </c>
    </row>
    <row r="51" spans="1:9" ht="27" customHeight="1" x14ac:dyDescent="0.4">
      <c r="A51" s="15" t="str">
        <f>IF(F27=H27,"bitte eingeben:",IF(I50,"","Art der Modifikation:"))</f>
        <v/>
      </c>
      <c r="B51" s="146"/>
      <c r="C51" s="146"/>
      <c r="D51" s="146"/>
      <c r="E51" s="146"/>
      <c r="F51" s="146"/>
      <c r="G51" s="146"/>
      <c r="H51" s="146"/>
      <c r="I51" s="16"/>
    </row>
    <row r="52" spans="1:9" ht="20" customHeight="1" x14ac:dyDescent="0.4">
      <c r="A52" s="29" t="s">
        <v>74</v>
      </c>
      <c r="B52" s="142"/>
      <c r="C52" s="142"/>
      <c r="D52" s="142"/>
      <c r="E52" s="142"/>
      <c r="F52" s="142"/>
      <c r="G52" s="142"/>
      <c r="H52" s="142"/>
      <c r="I52" s="16" t="b">
        <f>ISBLANK(VLOOKUP(F28,Saeuren!A3:C17,3))</f>
        <v>1</v>
      </c>
    </row>
    <row r="53" spans="1:9" ht="27" customHeight="1" x14ac:dyDescent="0.4">
      <c r="A53" s="15" t="str">
        <f>IF(F28=H28,"bitte eingeben:",IF(I52,"","Art der Modifikation:"))</f>
        <v/>
      </c>
      <c r="B53" s="141"/>
      <c r="C53" s="141"/>
      <c r="D53" s="141"/>
      <c r="E53" s="141"/>
      <c r="F53" s="141"/>
      <c r="G53" s="141"/>
      <c r="H53" s="141"/>
      <c r="I53" s="16"/>
    </row>
    <row r="54" spans="1:9" ht="20" customHeight="1" x14ac:dyDescent="0.4">
      <c r="A54" s="52" t="str">
        <f>IF(F28-H28&lt;1,"Durchführung der Titration:","")</f>
        <v/>
      </c>
      <c r="B54" s="142"/>
      <c r="C54" s="142"/>
      <c r="D54" s="142"/>
      <c r="E54" s="142"/>
      <c r="F54" s="142"/>
      <c r="G54" s="142"/>
      <c r="H54" s="142"/>
      <c r="I54" s="16"/>
    </row>
    <row r="55" spans="1:9" ht="20" customHeight="1" x14ac:dyDescent="0.4">
      <c r="A55" s="52" t="str">
        <f>IF(F28-H28&lt;1,"Dauer der Titration (Sekunden):","")</f>
        <v/>
      </c>
      <c r="B55" s="141"/>
      <c r="C55" s="141"/>
      <c r="D55" s="141"/>
      <c r="E55" s="141"/>
      <c r="F55" s="141"/>
      <c r="G55" s="141"/>
      <c r="H55" s="141"/>
      <c r="I55" s="16"/>
    </row>
    <row r="56" spans="1:9" ht="20" customHeight="1" x14ac:dyDescent="0.4">
      <c r="A56" s="52" t="str">
        <f>IF(AND(F28-H28&lt;1,G28=2),"Mit Vortitration (Ja/Nein)?:","")</f>
        <v/>
      </c>
      <c r="B56" s="151"/>
      <c r="C56" s="151"/>
      <c r="D56" s="151"/>
      <c r="E56" s="151"/>
      <c r="F56" s="151"/>
      <c r="G56" s="151"/>
      <c r="H56" s="151"/>
      <c r="I56" s="16"/>
    </row>
    <row r="57" spans="1:9" ht="20" customHeight="1" x14ac:dyDescent="0.4">
      <c r="A57" s="29"/>
      <c r="B57" s="47"/>
      <c r="C57" s="47"/>
      <c r="D57" s="47"/>
      <c r="E57" s="47"/>
      <c r="F57" s="47"/>
      <c r="G57" s="47"/>
      <c r="H57" s="47"/>
      <c r="I57" s="16"/>
    </row>
    <row r="58" spans="1:9" ht="20" customHeight="1" x14ac:dyDescent="0.45">
      <c r="A58" s="11" t="s">
        <v>129</v>
      </c>
      <c r="I58" s="16"/>
    </row>
    <row r="59" spans="1:9" ht="20" customHeight="1" x14ac:dyDescent="0.4">
      <c r="A59" s="29" t="s">
        <v>77</v>
      </c>
      <c r="B59" s="142"/>
      <c r="C59" s="142"/>
      <c r="D59" s="142"/>
      <c r="E59" s="142"/>
      <c r="F59" s="142"/>
      <c r="G59" s="142"/>
      <c r="H59" s="142"/>
      <c r="I59" s="16" t="b">
        <f>ISBLANK(VLOOKUP(F29,HMF!A3:C25,3))</f>
        <v>1</v>
      </c>
    </row>
    <row r="60" spans="1:9" ht="20" customHeight="1" x14ac:dyDescent="0.4">
      <c r="A60" s="52" t="s">
        <v>123</v>
      </c>
      <c r="B60" s="142"/>
      <c r="C60" s="142"/>
      <c r="D60" s="142"/>
      <c r="E60" s="142"/>
      <c r="F60" s="142"/>
      <c r="G60" s="142"/>
      <c r="H60" s="142"/>
      <c r="I60" s="16"/>
    </row>
    <row r="61" spans="1:9" ht="27" customHeight="1" x14ac:dyDescent="0.4">
      <c r="A61" s="15" t="str">
        <f>IF(OR(F29=H29,G29=I29),"bitte eingeben:",IF(I59,"","Art der Modifikation:"))</f>
        <v/>
      </c>
      <c r="B61" s="141"/>
      <c r="C61" s="141"/>
      <c r="D61" s="141"/>
      <c r="E61" s="141"/>
      <c r="F61" s="141"/>
      <c r="G61" s="141"/>
      <c r="H61" s="141"/>
    </row>
    <row r="62" spans="1:9" ht="20" customHeight="1" x14ac:dyDescent="0.4">
      <c r="A62" s="29" t="s">
        <v>78</v>
      </c>
      <c r="B62" s="142"/>
      <c r="C62" s="142"/>
      <c r="D62" s="142"/>
      <c r="E62" s="142"/>
      <c r="F62" s="142"/>
      <c r="G62" s="142"/>
      <c r="H62" s="142"/>
      <c r="I62" s="16" t="b">
        <f>ISBLANK(VLOOKUP(F30,Leitfaehigkeit!A3:C21,3))</f>
        <v>1</v>
      </c>
    </row>
    <row r="63" spans="1:9" ht="27" customHeight="1" x14ac:dyDescent="0.4">
      <c r="A63" s="15" t="str">
        <f>IF(F30=H30,"bitte eingeben:",IF(I62,"","Art der Modifikation:"))</f>
        <v/>
      </c>
      <c r="B63" s="141"/>
      <c r="C63" s="141"/>
      <c r="D63" s="141"/>
      <c r="E63" s="141"/>
      <c r="F63" s="141"/>
      <c r="G63" s="141"/>
      <c r="H63" s="141"/>
    </row>
    <row r="64" spans="1:9" ht="20" customHeight="1" x14ac:dyDescent="0.4">
      <c r="A64" s="29" t="s">
        <v>38</v>
      </c>
      <c r="B64" s="142"/>
      <c r="C64" s="142"/>
      <c r="D64" s="142"/>
      <c r="E64" s="142"/>
      <c r="F64" s="142"/>
      <c r="G64" s="142"/>
      <c r="H64" s="142"/>
      <c r="I64" s="16" t="b">
        <f>ISBLANK(VLOOKUP(F31,pHWert!A3:C24,3))</f>
        <v>1</v>
      </c>
    </row>
    <row r="65" spans="1:9" ht="30.2" customHeight="1" x14ac:dyDescent="0.4">
      <c r="A65" s="15" t="str">
        <f>IF(F31=H31,"bitte eingeben:",IF(I64,"","Art der Modifikation:"))</f>
        <v/>
      </c>
      <c r="B65" s="141"/>
      <c r="C65" s="141"/>
      <c r="D65" s="141"/>
      <c r="E65" s="141"/>
      <c r="F65" s="141"/>
      <c r="G65" s="141"/>
      <c r="H65" s="141"/>
    </row>
    <row r="66" spans="1:9" ht="20" customHeight="1" x14ac:dyDescent="0.4">
      <c r="A66" s="29" t="s">
        <v>67</v>
      </c>
      <c r="B66" s="142"/>
      <c r="C66" s="142"/>
      <c r="D66" s="142"/>
      <c r="E66" s="142"/>
      <c r="F66" s="142"/>
      <c r="G66" s="142"/>
      <c r="H66" s="142"/>
      <c r="I66" s="16" t="b">
        <f>ISBLANK(VLOOKUP(F32,Wasser!A3:C26,3))</f>
        <v>1</v>
      </c>
    </row>
    <row r="67" spans="1:9" ht="27" customHeight="1" x14ac:dyDescent="0.4">
      <c r="A67" s="15" t="str">
        <f>IF(F32=H32,"bitte eingeben:",IF(I66,"","Art der Modifikation:"))</f>
        <v/>
      </c>
      <c r="B67" s="141"/>
      <c r="C67" s="141"/>
      <c r="D67" s="141"/>
      <c r="E67" s="141"/>
      <c r="F67" s="141"/>
      <c r="G67" s="141"/>
      <c r="H67" s="141"/>
    </row>
    <row r="68" spans="1:9" ht="20" customHeight="1" x14ac:dyDescent="0.4">
      <c r="A68" s="29" t="s">
        <v>170</v>
      </c>
      <c r="B68" s="142"/>
      <c r="C68" s="142"/>
      <c r="D68" s="142"/>
      <c r="E68" s="142"/>
      <c r="F68" s="142"/>
      <c r="G68" s="142"/>
      <c r="H68" s="142"/>
      <c r="I68" s="16" t="b">
        <f>ISBLANK(VLOOKUP(F33,Saccharasezahl!A3:C15,3))</f>
        <v>1</v>
      </c>
    </row>
    <row r="69" spans="1:9" ht="20" customHeight="1" x14ac:dyDescent="0.4">
      <c r="A69" s="68" t="str">
        <f>IF(F33-H33&lt;1,"Datum der Analyse","")</f>
        <v/>
      </c>
      <c r="B69" s="144"/>
      <c r="C69" s="145"/>
      <c r="D69" s="145"/>
      <c r="E69" s="145"/>
      <c r="F69" s="145"/>
      <c r="G69" s="145"/>
      <c r="H69" s="145"/>
    </row>
    <row r="70" spans="1:9" ht="27" customHeight="1" x14ac:dyDescent="0.4">
      <c r="A70" s="15" t="str">
        <f>IF(F33=H33,"bitte eingeben:",IF(I68,"","Art der Modifikation:"))</f>
        <v/>
      </c>
      <c r="B70" s="141"/>
      <c r="C70" s="141"/>
      <c r="D70" s="141"/>
      <c r="E70" s="141"/>
      <c r="F70" s="141"/>
      <c r="G70" s="141"/>
      <c r="H70" s="141"/>
    </row>
    <row r="71" spans="1:9" ht="16.5" x14ac:dyDescent="0.4">
      <c r="A71" s="71" t="s">
        <v>190</v>
      </c>
      <c r="B71" s="142"/>
      <c r="C71" s="142"/>
      <c r="D71" s="142"/>
      <c r="E71" s="142"/>
      <c r="F71" s="142"/>
      <c r="G71" s="142"/>
      <c r="H71" s="142"/>
      <c r="I71" s="73" t="b">
        <f>ISBLANK(VLOOKUP(F34,Glycerin!A3:C19,3))</f>
        <v>1</v>
      </c>
    </row>
    <row r="72" spans="1:9" ht="27" customHeight="1" x14ac:dyDescent="0.4">
      <c r="A72" s="72" t="str">
        <f>IF(F34=H34,"bitte eingeben:",IF(I71,"","Art der Modifikation:"))</f>
        <v/>
      </c>
      <c r="B72" s="143"/>
      <c r="C72" s="143"/>
      <c r="D72" s="143"/>
      <c r="E72" s="143"/>
      <c r="F72" s="143"/>
      <c r="G72" s="143"/>
      <c r="H72" s="143"/>
    </row>
    <row r="73" spans="1:9" ht="16.5" customHeight="1" x14ac:dyDescent="0.4">
      <c r="A73" s="71" t="s">
        <v>191</v>
      </c>
      <c r="B73" s="142"/>
      <c r="C73" s="142"/>
      <c r="D73" s="142"/>
      <c r="E73" s="142"/>
      <c r="F73" s="142"/>
      <c r="G73" s="142"/>
      <c r="H73" s="142"/>
      <c r="I73" s="73" t="b">
        <f>ISBLANK(VLOOKUP(F35,Färbung!A10:C20,3))</f>
        <v>1</v>
      </c>
    </row>
    <row r="74" spans="1:9" ht="27" customHeight="1" x14ac:dyDescent="0.4">
      <c r="A74" s="72" t="str">
        <f>IF(F35=H35,"bitte eingeben:",IF(I73,"","Art der Modifikation:"))</f>
        <v/>
      </c>
      <c r="B74" s="143"/>
      <c r="C74" s="143"/>
      <c r="D74" s="143"/>
      <c r="E74" s="143"/>
      <c r="F74" s="143"/>
      <c r="G74" s="143"/>
      <c r="H74" s="143"/>
    </row>
    <row r="75" spans="1:9" ht="16.5" customHeight="1" x14ac:dyDescent="0.4">
      <c r="A75" s="71" t="s">
        <v>219</v>
      </c>
      <c r="B75" s="142"/>
      <c r="C75" s="142"/>
      <c r="D75" s="142"/>
      <c r="E75" s="142"/>
      <c r="F75" s="142"/>
      <c r="G75" s="142"/>
      <c r="H75" s="142"/>
      <c r="I75" s="73" t="b">
        <f>ISBLANK(VLOOKUP(F36,Ethanol!A16:C26,3))</f>
        <v>1</v>
      </c>
    </row>
    <row r="76" spans="1:9" ht="27" customHeight="1" x14ac:dyDescent="0.4">
      <c r="A76" s="72" t="str">
        <f>IF(F36=H36,"bitte eingeben:",IF(I75,"","Art der Modifikation:"))</f>
        <v/>
      </c>
      <c r="B76" s="143"/>
      <c r="C76" s="143"/>
      <c r="D76" s="143"/>
      <c r="E76" s="143"/>
      <c r="F76" s="143"/>
      <c r="G76" s="143"/>
      <c r="H76" s="143"/>
    </row>
  </sheetData>
  <sheetProtection algorithmName="SHA-512" hashValue="/SX5dxYslWkJxgiGTouDXomp4+U6nZtvErW5C5TsM+9DDA0muGrNzzPF8SZ6Wvpeo2K+1BJKP05UOukwU6GIqg==" saltValue="Kv4PMZ4fax66ZYbrTrBQCA==" spinCount="100000" sheet="1" objects="1" scenarios="1"/>
  <mergeCells count="50">
    <mergeCell ref="A13:G13"/>
    <mergeCell ref="B38:H38"/>
    <mergeCell ref="A14:H14"/>
    <mergeCell ref="A15:H15"/>
    <mergeCell ref="A18:G18"/>
    <mergeCell ref="A19:G19"/>
    <mergeCell ref="B44:H44"/>
    <mergeCell ref="B59:H59"/>
    <mergeCell ref="E3:F3"/>
    <mergeCell ref="A7:G7"/>
    <mergeCell ref="A8:G8"/>
    <mergeCell ref="A9:G9"/>
    <mergeCell ref="B5:C5"/>
    <mergeCell ref="B4:C4"/>
    <mergeCell ref="A10:G10"/>
    <mergeCell ref="A11:G11"/>
    <mergeCell ref="A12:G12"/>
    <mergeCell ref="B40:H40"/>
    <mergeCell ref="B41:H41"/>
    <mergeCell ref="B56:H56"/>
    <mergeCell ref="B47:H47"/>
    <mergeCell ref="B39:H39"/>
    <mergeCell ref="B66:H66"/>
    <mergeCell ref="B67:H67"/>
    <mergeCell ref="B62:H62"/>
    <mergeCell ref="B63:H63"/>
    <mergeCell ref="B64:H64"/>
    <mergeCell ref="B65:H65"/>
    <mergeCell ref="B52:H52"/>
    <mergeCell ref="B51:H51"/>
    <mergeCell ref="B60:H60"/>
    <mergeCell ref="B48:H48"/>
    <mergeCell ref="B54:H54"/>
    <mergeCell ref="B55:H55"/>
    <mergeCell ref="B42:H42"/>
    <mergeCell ref="B43:H43"/>
    <mergeCell ref="B75:H75"/>
    <mergeCell ref="B76:H76"/>
    <mergeCell ref="B68:H68"/>
    <mergeCell ref="B70:H70"/>
    <mergeCell ref="B69:H69"/>
    <mergeCell ref="B74:H74"/>
    <mergeCell ref="B73:H73"/>
    <mergeCell ref="B72:H72"/>
    <mergeCell ref="B71:H71"/>
    <mergeCell ref="B61:H61"/>
    <mergeCell ref="B50:H50"/>
    <mergeCell ref="B46:H46"/>
    <mergeCell ref="B49:H49"/>
    <mergeCell ref="B53:H53"/>
  </mergeCells>
  <phoneticPr fontId="0" type="noConversion"/>
  <conditionalFormatting sqref="B39:H39">
    <cfRule type="expression" dxfId="44" priority="16" stopIfTrue="1">
      <formula>OR($F$22-$H$22=0,NOT(I38))</formula>
    </cfRule>
  </conditionalFormatting>
  <conditionalFormatting sqref="B41:H41">
    <cfRule type="expression" dxfId="43" priority="17" stopIfTrue="1">
      <formula>OR($F$23-$H$23=0,NOT(I40))</formula>
    </cfRule>
  </conditionalFormatting>
  <conditionalFormatting sqref="B43:H43">
    <cfRule type="expression" dxfId="42" priority="1" stopIfTrue="1">
      <formula>OR($F$24-$H$24=0,NOT(I42))</formula>
    </cfRule>
  </conditionalFormatting>
  <conditionalFormatting sqref="B44:H45">
    <cfRule type="expression" dxfId="41" priority="6" stopIfTrue="1">
      <formula>$H$22-5=0</formula>
    </cfRule>
  </conditionalFormatting>
  <conditionalFormatting sqref="B46:H46">
    <cfRule type="expression" dxfId="40" priority="31" stopIfTrue="1">
      <formula>OR($F$25-$H$25=0,$G$25-$I$25=0,NOT(I44))</formula>
    </cfRule>
  </conditionalFormatting>
  <conditionalFormatting sqref="B47:H47">
    <cfRule type="expression" dxfId="39" priority="7" stopIfTrue="1">
      <formula>$I$22-3=0</formula>
    </cfRule>
  </conditionalFormatting>
  <conditionalFormatting sqref="B48:H48">
    <cfRule type="expression" dxfId="38" priority="27" stopIfTrue="1">
      <formula>($F$26-$H$26)&lt;1</formula>
    </cfRule>
  </conditionalFormatting>
  <conditionalFormatting sqref="B49:H49">
    <cfRule type="expression" dxfId="37" priority="18" stopIfTrue="1">
      <formula>OR($F$26-$H$26=0,NOT(I47))</formula>
    </cfRule>
  </conditionalFormatting>
  <conditionalFormatting sqref="B50:H50">
    <cfRule type="expression" dxfId="36" priority="8" stopIfTrue="1">
      <formula>$I$22-10=0</formula>
    </cfRule>
  </conditionalFormatting>
  <conditionalFormatting sqref="B51:H51">
    <cfRule type="expression" dxfId="35" priority="19" stopIfTrue="1">
      <formula>OR($F$27-$H$27=0,NOT(I50))</formula>
    </cfRule>
  </conditionalFormatting>
  <conditionalFormatting sqref="B52:H52 B54:H54 B57:H57 B59:H60 B62:H62 B64:H64 B66:H66 B68:H68">
    <cfRule type="expression" dxfId="34" priority="9" stopIfTrue="1">
      <formula>$J$22-14=0</formula>
    </cfRule>
  </conditionalFormatting>
  <conditionalFormatting sqref="B53:H53">
    <cfRule type="expression" dxfId="33" priority="20" stopIfTrue="1">
      <formula>OR($F$28-$H$28=0,NOT(I52))</formula>
    </cfRule>
  </conditionalFormatting>
  <conditionalFormatting sqref="B55:H55">
    <cfRule type="expression" dxfId="32" priority="33" stopIfTrue="1">
      <formula>OR($F$28-$H$28&lt;1,NOT(I52))</formula>
    </cfRule>
  </conditionalFormatting>
  <conditionalFormatting sqref="B56:H56">
    <cfRule type="expression" dxfId="31" priority="29" stopIfTrue="1">
      <formula>AND(F28-H28&lt;1,G28=2)</formula>
    </cfRule>
  </conditionalFormatting>
  <conditionalFormatting sqref="B61:H61">
    <cfRule type="expression" dxfId="30" priority="30" stopIfTrue="1">
      <formula>OR($F$29-$H$29=0,$G$29-$I$29=0,NOT(I59))</formula>
    </cfRule>
  </conditionalFormatting>
  <conditionalFormatting sqref="B63:H63">
    <cfRule type="expression" dxfId="29" priority="25" stopIfTrue="1">
      <formula>OR($F$30-$H$30=0,NOT(I62))</formula>
    </cfRule>
  </conditionalFormatting>
  <conditionalFormatting sqref="B65:H65">
    <cfRule type="expression" dxfId="28" priority="24" stopIfTrue="1">
      <formula>OR($F$31-$H$31=0,NOT(I64))</formula>
    </cfRule>
  </conditionalFormatting>
  <conditionalFormatting sqref="B67:H67">
    <cfRule type="expression" dxfId="27" priority="23" stopIfTrue="1">
      <formula>OR($F$32-$H$32=0,NOT(I66))</formula>
    </cfRule>
  </conditionalFormatting>
  <conditionalFormatting sqref="B69:H69">
    <cfRule type="expression" dxfId="26" priority="34" stopIfTrue="1">
      <formula>($F$33-$H$33)&lt;1</formula>
    </cfRule>
  </conditionalFormatting>
  <conditionalFormatting sqref="B70:H70">
    <cfRule type="expression" dxfId="25" priority="39" stopIfTrue="1">
      <formula>OR($F$33-$H$33=0,NOT(I68))</formula>
    </cfRule>
  </conditionalFormatting>
  <conditionalFormatting sqref="B72:H72">
    <cfRule type="expression" dxfId="24" priority="40" stopIfTrue="1">
      <formula>OR($F$34-$H$34=0,NOT(I71))</formula>
    </cfRule>
  </conditionalFormatting>
  <conditionalFormatting sqref="B74:H74">
    <cfRule type="expression" dxfId="23" priority="41" stopIfTrue="1">
      <formula>OR($F$35-$H$35=0,NOT(I73))</formula>
    </cfRule>
  </conditionalFormatting>
  <conditionalFormatting sqref="B76:H76">
    <cfRule type="expression" dxfId="22" priority="44" stopIfTrue="1">
      <formula>OR($F$36-$H$36=0,NOT(I75))</formula>
    </cfRule>
  </conditionalFormatting>
  <conditionalFormatting sqref="F22">
    <cfRule type="expression" dxfId="21" priority="11" stopIfTrue="1">
      <formula>$F$22-$H$22=1</formula>
    </cfRule>
  </conditionalFormatting>
  <conditionalFormatting sqref="F23">
    <cfRule type="expression" dxfId="20" priority="2" stopIfTrue="1">
      <formula>$F$23-$H$23=1</formula>
    </cfRule>
  </conditionalFormatting>
  <conditionalFormatting sqref="F24">
    <cfRule type="expression" dxfId="19" priority="12" stopIfTrue="1">
      <formula>$F$24-$H$24=1</formula>
    </cfRule>
  </conditionalFormatting>
  <conditionalFormatting sqref="F25">
    <cfRule type="expression" dxfId="18" priority="22" stopIfTrue="1">
      <formula>$F$25-$H$25=1</formula>
    </cfRule>
  </conditionalFormatting>
  <conditionalFormatting sqref="F26">
    <cfRule type="expression" dxfId="17" priority="13" stopIfTrue="1">
      <formula>$F$26-$H$26=1</formula>
    </cfRule>
  </conditionalFormatting>
  <conditionalFormatting sqref="F27">
    <cfRule type="expression" dxfId="16" priority="21" stopIfTrue="1">
      <formula>$F$27-$H$27=1</formula>
    </cfRule>
  </conditionalFormatting>
  <conditionalFormatting sqref="F28">
    <cfRule type="expression" dxfId="15" priority="14" stopIfTrue="1">
      <formula>$F$28-$H$28=1</formula>
    </cfRule>
  </conditionalFormatting>
  <conditionalFormatting sqref="F29">
    <cfRule type="expression" dxfId="14" priority="15" stopIfTrue="1">
      <formula>$F$29-$H$29=1</formula>
    </cfRule>
  </conditionalFormatting>
  <conditionalFormatting sqref="F30">
    <cfRule type="expression" dxfId="13" priority="36" stopIfTrue="1">
      <formula>$F$30-$H$30=1</formula>
    </cfRule>
  </conditionalFormatting>
  <conditionalFormatting sqref="F31">
    <cfRule type="expression" dxfId="12" priority="37" stopIfTrue="1">
      <formula>$F$31-$H$31=1</formula>
    </cfRule>
  </conditionalFormatting>
  <conditionalFormatting sqref="F32">
    <cfRule type="expression" dxfId="11" priority="35" stopIfTrue="1">
      <formula>$F$32-$H$32=1</formula>
    </cfRule>
  </conditionalFormatting>
  <conditionalFormatting sqref="F33">
    <cfRule type="expression" dxfId="10" priority="38" stopIfTrue="1">
      <formula>$F$33-$H$33=1</formula>
    </cfRule>
  </conditionalFormatting>
  <conditionalFormatting sqref="F34">
    <cfRule type="expression" dxfId="9" priority="45" stopIfTrue="1">
      <formula>$F$34-$H$34=1</formula>
    </cfRule>
  </conditionalFormatting>
  <conditionalFormatting sqref="F35">
    <cfRule type="expression" dxfId="8" priority="42" stopIfTrue="1">
      <formula>$F$35-$H$35=1</formula>
    </cfRule>
  </conditionalFormatting>
  <conditionalFormatting sqref="F36">
    <cfRule type="expression" dxfId="7" priority="43" stopIfTrue="1">
      <formula>$F$36-$H$36=1</formula>
    </cfRule>
  </conditionalFormatting>
  <conditionalFormatting sqref="G22:G24 G26:G27 G30:G36">
    <cfRule type="cellIs" dxfId="6" priority="10" stopIfTrue="1" operator="equal">
      <formula>10</formula>
    </cfRule>
  </conditionalFormatting>
  <conditionalFormatting sqref="G25">
    <cfRule type="expression" dxfId="5" priority="26" stopIfTrue="1">
      <formula>$G$25-$I$25=1</formula>
    </cfRule>
  </conditionalFormatting>
  <conditionalFormatting sqref="G28">
    <cfRule type="expression" dxfId="4" priority="28" stopIfTrue="1">
      <formula>$G$28-$I$28=1</formula>
    </cfRule>
  </conditionalFormatting>
  <conditionalFormatting sqref="G29">
    <cfRule type="expression" dxfId="3" priority="32" stopIfTrue="1">
      <formula>$G$29-$I$29=1</formula>
    </cfRule>
  </conditionalFormatting>
  <conditionalFormatting sqref="H22:H24 H27:H28">
    <cfRule type="cellIs" dxfId="2" priority="3" stopIfTrue="1" operator="equal">
      <formula>6</formula>
    </cfRule>
  </conditionalFormatting>
  <conditionalFormatting sqref="I22:I24 I26:I27">
    <cfRule type="cellIs" dxfId="1" priority="5" stopIfTrue="1" operator="equal">
      <formula>11</formula>
    </cfRule>
  </conditionalFormatting>
  <conditionalFormatting sqref="J22:J28">
    <cfRule type="cellIs" dxfId="0" priority="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37</xdr:row>
                    <xdr:rowOff>0</xdr:rowOff>
                  </from>
                  <to>
                    <xdr:col>7</xdr:col>
                    <xdr:colOff>366713</xdr:colOff>
                    <xdr:row>37</xdr:row>
                    <xdr:rowOff>214313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23813</xdr:colOff>
                    <xdr:row>39</xdr:row>
                    <xdr:rowOff>28575</xdr:rowOff>
                  </from>
                  <to>
                    <xdr:col>7</xdr:col>
                    <xdr:colOff>366713</xdr:colOff>
                    <xdr:row>39</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23813</xdr:colOff>
                    <xdr:row>43</xdr:row>
                    <xdr:rowOff>28575</xdr:rowOff>
                  </from>
                  <to>
                    <xdr:col>7</xdr:col>
                    <xdr:colOff>366713</xdr:colOff>
                    <xdr:row>43</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23813</xdr:colOff>
                    <xdr:row>46</xdr:row>
                    <xdr:rowOff>28575</xdr:rowOff>
                  </from>
                  <to>
                    <xdr:col>7</xdr:col>
                    <xdr:colOff>366713</xdr:colOff>
                    <xdr:row>46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23813</xdr:colOff>
                    <xdr:row>49</xdr:row>
                    <xdr:rowOff>28575</xdr:rowOff>
                  </from>
                  <to>
                    <xdr:col>7</xdr:col>
                    <xdr:colOff>366713</xdr:colOff>
                    <xdr:row>49</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51</xdr:row>
                    <xdr:rowOff>28575</xdr:rowOff>
                  </from>
                  <to>
                    <xdr:col>7</xdr:col>
                    <xdr:colOff>366713</xdr:colOff>
                    <xdr:row>51</xdr:row>
                    <xdr:rowOff>219075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23813</xdr:colOff>
                    <xdr:row>58</xdr:row>
                    <xdr:rowOff>28575</xdr:rowOff>
                  </from>
                  <to>
                    <xdr:col>7</xdr:col>
                    <xdr:colOff>366713</xdr:colOff>
                    <xdr:row>58</xdr:row>
                    <xdr:rowOff>219075</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23813</xdr:colOff>
                    <xdr:row>61</xdr:row>
                    <xdr:rowOff>28575</xdr:rowOff>
                  </from>
                  <to>
                    <xdr:col>7</xdr:col>
                    <xdr:colOff>366713</xdr:colOff>
                    <xdr:row>61</xdr:row>
                    <xdr:rowOff>219075</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23813</xdr:colOff>
                    <xdr:row>63</xdr:row>
                    <xdr:rowOff>28575</xdr:rowOff>
                  </from>
                  <to>
                    <xdr:col>7</xdr:col>
                    <xdr:colOff>366713</xdr:colOff>
                    <xdr:row>63</xdr:row>
                    <xdr:rowOff>219075</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23813</xdr:colOff>
                    <xdr:row>65</xdr:row>
                    <xdr:rowOff>28575</xdr:rowOff>
                  </from>
                  <to>
                    <xdr:col>7</xdr:col>
                    <xdr:colOff>366713</xdr:colOff>
                    <xdr:row>65</xdr:row>
                    <xdr:rowOff>219075</xdr:rowOff>
                  </to>
                </anchor>
              </controlPr>
            </control>
          </mc:Choice>
        </mc:AlternateContent>
        <mc:AlternateContent xmlns:mc="http://schemas.openxmlformats.org/markup-compatibility/2006">
          <mc:Choice Requires="x14">
            <control shapeId="2121" r:id="rId15" name="Drop Down 73">
              <controlPr locked="0" defaultSize="0" autoLine="0" autoPict="0">
                <anchor moveWithCells="1">
                  <from>
                    <xdr:col>1</xdr:col>
                    <xdr:colOff>23813</xdr:colOff>
                    <xdr:row>44</xdr:row>
                    <xdr:rowOff>28575</xdr:rowOff>
                  </from>
                  <to>
                    <xdr:col>7</xdr:col>
                    <xdr:colOff>366713</xdr:colOff>
                    <xdr:row>44</xdr:row>
                    <xdr:rowOff>238125</xdr:rowOff>
                  </to>
                </anchor>
              </controlPr>
            </control>
          </mc:Choice>
        </mc:AlternateContent>
        <mc:AlternateContent xmlns:mc="http://schemas.openxmlformats.org/markup-compatibility/2006">
          <mc:Choice Requires="x14">
            <control shapeId="2122" r:id="rId16" name="Drop Down 74">
              <controlPr locked="0" defaultSize="0" autoLine="0" autoPict="0">
                <anchor moveWithCells="1">
                  <from>
                    <xdr:col>1</xdr:col>
                    <xdr:colOff>23813</xdr:colOff>
                    <xdr:row>53</xdr:row>
                    <xdr:rowOff>28575</xdr:rowOff>
                  </from>
                  <to>
                    <xdr:col>7</xdr:col>
                    <xdr:colOff>366713</xdr:colOff>
                    <xdr:row>53</xdr:row>
                    <xdr:rowOff>219075</xdr:rowOff>
                  </to>
                </anchor>
              </controlPr>
            </control>
          </mc:Choice>
        </mc:AlternateContent>
        <mc:AlternateContent xmlns:mc="http://schemas.openxmlformats.org/markup-compatibility/2006">
          <mc:Choice Requires="x14">
            <control shapeId="2123" r:id="rId17" name="Drop Down 75">
              <controlPr locked="0" defaultSize="0" autoLine="0" autoPict="0">
                <anchor moveWithCells="1">
                  <from>
                    <xdr:col>1</xdr:col>
                    <xdr:colOff>23813</xdr:colOff>
                    <xdr:row>59</xdr:row>
                    <xdr:rowOff>28575</xdr:rowOff>
                  </from>
                  <to>
                    <xdr:col>7</xdr:col>
                    <xdr:colOff>366713</xdr:colOff>
                    <xdr:row>59</xdr:row>
                    <xdr:rowOff>238125</xdr:rowOff>
                  </to>
                </anchor>
              </controlPr>
            </control>
          </mc:Choice>
        </mc:AlternateContent>
        <mc:AlternateContent xmlns:mc="http://schemas.openxmlformats.org/markup-compatibility/2006">
          <mc:Choice Requires="x14">
            <control shapeId="2124" r:id="rId18" name="Drop Down 76">
              <controlPr locked="0" defaultSize="0" autoLine="0" autoPict="0">
                <anchor moveWithCells="1">
                  <from>
                    <xdr:col>6</xdr:col>
                    <xdr:colOff>9525</xdr:colOff>
                    <xdr:row>16</xdr:row>
                    <xdr:rowOff>52388</xdr:rowOff>
                  </from>
                  <to>
                    <xdr:col>7</xdr:col>
                    <xdr:colOff>0</xdr:colOff>
                    <xdr:row>16</xdr:row>
                    <xdr:rowOff>333375</xdr:rowOff>
                  </to>
                </anchor>
              </controlPr>
            </control>
          </mc:Choice>
        </mc:AlternateContent>
        <mc:AlternateContent xmlns:mc="http://schemas.openxmlformats.org/markup-compatibility/2006">
          <mc:Choice Requires="x14">
            <control shapeId="2125" r:id="rId19" name="Drop Down 77">
              <controlPr locked="0" defaultSize="0" autoLine="0" autoPict="0">
                <anchor moveWithCells="1">
                  <from>
                    <xdr:col>1</xdr:col>
                    <xdr:colOff>23813</xdr:colOff>
                    <xdr:row>67</xdr:row>
                    <xdr:rowOff>28575</xdr:rowOff>
                  </from>
                  <to>
                    <xdr:col>7</xdr:col>
                    <xdr:colOff>366713</xdr:colOff>
                    <xdr:row>67</xdr:row>
                    <xdr:rowOff>219075</xdr:rowOff>
                  </to>
                </anchor>
              </controlPr>
            </control>
          </mc:Choice>
        </mc:AlternateContent>
        <mc:AlternateContent xmlns:mc="http://schemas.openxmlformats.org/markup-compatibility/2006">
          <mc:Choice Requires="x14">
            <control shapeId="2126" r:id="rId20" name="Drop Down 78">
              <controlPr locked="0" defaultSize="0" autoLine="0" autoPict="0">
                <anchor moveWithCells="1">
                  <from>
                    <xdr:col>1</xdr:col>
                    <xdr:colOff>23813</xdr:colOff>
                    <xdr:row>70</xdr:row>
                    <xdr:rowOff>28575</xdr:rowOff>
                  </from>
                  <to>
                    <xdr:col>7</xdr:col>
                    <xdr:colOff>366713</xdr:colOff>
                    <xdr:row>71</xdr:row>
                    <xdr:rowOff>23813</xdr:rowOff>
                  </to>
                </anchor>
              </controlPr>
            </control>
          </mc:Choice>
        </mc:AlternateContent>
        <mc:AlternateContent xmlns:mc="http://schemas.openxmlformats.org/markup-compatibility/2006">
          <mc:Choice Requires="x14">
            <control shapeId="2127" r:id="rId21" name="Drop Down 79">
              <controlPr locked="0" defaultSize="0" autoLine="0" autoPict="0">
                <anchor moveWithCells="1">
                  <from>
                    <xdr:col>1</xdr:col>
                    <xdr:colOff>23813</xdr:colOff>
                    <xdr:row>72</xdr:row>
                    <xdr:rowOff>28575</xdr:rowOff>
                  </from>
                  <to>
                    <xdr:col>7</xdr:col>
                    <xdr:colOff>366713</xdr:colOff>
                    <xdr:row>73</xdr:row>
                    <xdr:rowOff>23813</xdr:rowOff>
                  </to>
                </anchor>
              </controlPr>
            </control>
          </mc:Choice>
        </mc:AlternateContent>
        <mc:AlternateContent xmlns:mc="http://schemas.openxmlformats.org/markup-compatibility/2006">
          <mc:Choice Requires="x14">
            <control shapeId="2128" r:id="rId22" name="Drop Down 80">
              <controlPr locked="0" defaultSize="0" autoLine="0" autoPict="0">
                <anchor moveWithCells="1">
                  <from>
                    <xdr:col>1</xdr:col>
                    <xdr:colOff>23813</xdr:colOff>
                    <xdr:row>74</xdr:row>
                    <xdr:rowOff>28575</xdr:rowOff>
                  </from>
                  <to>
                    <xdr:col>7</xdr:col>
                    <xdr:colOff>366713</xdr:colOff>
                    <xdr:row>75</xdr:row>
                    <xdr:rowOff>23813</xdr:rowOff>
                  </to>
                </anchor>
              </controlPr>
            </control>
          </mc:Choice>
        </mc:AlternateContent>
        <mc:AlternateContent xmlns:mc="http://schemas.openxmlformats.org/markup-compatibility/2006">
          <mc:Choice Requires="x14">
            <control shapeId="2129" r:id="rId23" name="Drop Down 81">
              <controlPr locked="0" defaultSize="0" autoLine="0" autoPict="0">
                <anchor moveWithCells="1">
                  <from>
                    <xdr:col>1</xdr:col>
                    <xdr:colOff>23813</xdr:colOff>
                    <xdr:row>41</xdr:row>
                    <xdr:rowOff>28575</xdr:rowOff>
                  </from>
                  <to>
                    <xdr:col>7</xdr:col>
                    <xdr:colOff>366713</xdr:colOff>
                    <xdr:row>41</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77">
        <f>COUNTA(A2:G38)</f>
        <v>0</v>
      </c>
    </row>
    <row r="2" spans="1:8" x14ac:dyDescent="0.45">
      <c r="A2" s="155"/>
      <c r="B2" s="155"/>
      <c r="C2" s="155"/>
      <c r="D2" s="155"/>
      <c r="E2" s="155"/>
      <c r="F2" s="155"/>
      <c r="G2" s="155"/>
    </row>
    <row r="3" spans="1:8" x14ac:dyDescent="0.45">
      <c r="A3" s="155"/>
      <c r="B3" s="155"/>
      <c r="C3" s="155"/>
      <c r="D3" s="155"/>
      <c r="E3" s="155"/>
      <c r="F3" s="155"/>
      <c r="G3" s="155"/>
    </row>
    <row r="4" spans="1:8" x14ac:dyDescent="0.45">
      <c r="A4" s="155"/>
      <c r="B4" s="155"/>
      <c r="C4" s="155"/>
      <c r="D4" s="155"/>
      <c r="E4" s="155"/>
      <c r="F4" s="155"/>
      <c r="G4" s="155"/>
    </row>
    <row r="5" spans="1:8" x14ac:dyDescent="0.45">
      <c r="A5" s="155"/>
      <c r="B5" s="155"/>
      <c r="C5" s="155"/>
      <c r="D5" s="155"/>
      <c r="E5" s="155"/>
      <c r="F5" s="155"/>
      <c r="G5" s="155"/>
    </row>
    <row r="6" spans="1:8" x14ac:dyDescent="0.45">
      <c r="A6" s="155"/>
      <c r="B6" s="155"/>
      <c r="C6" s="155"/>
      <c r="D6" s="155"/>
      <c r="E6" s="155"/>
      <c r="F6" s="155"/>
      <c r="G6" s="155"/>
    </row>
    <row r="7" spans="1:8" x14ac:dyDescent="0.45">
      <c r="A7" s="155"/>
      <c r="B7" s="155"/>
      <c r="C7" s="155"/>
      <c r="D7" s="155"/>
      <c r="E7" s="155"/>
      <c r="F7" s="155"/>
      <c r="G7" s="155"/>
    </row>
    <row r="8" spans="1:8" x14ac:dyDescent="0.45">
      <c r="A8" s="155"/>
      <c r="B8" s="155"/>
      <c r="C8" s="155"/>
      <c r="D8" s="155"/>
      <c r="E8" s="155"/>
      <c r="F8" s="155"/>
      <c r="G8" s="155"/>
    </row>
    <row r="9" spans="1:8" x14ac:dyDescent="0.45">
      <c r="A9" s="155"/>
      <c r="B9" s="155"/>
      <c r="C9" s="155"/>
      <c r="D9" s="155"/>
      <c r="E9" s="155"/>
      <c r="F9" s="155"/>
      <c r="G9" s="155"/>
    </row>
    <row r="10" spans="1:8" x14ac:dyDescent="0.45">
      <c r="A10" s="155"/>
      <c r="B10" s="155"/>
      <c r="C10" s="155"/>
      <c r="D10" s="155"/>
      <c r="E10" s="155"/>
      <c r="F10" s="155"/>
      <c r="G10" s="155"/>
    </row>
    <row r="11" spans="1:8" x14ac:dyDescent="0.45">
      <c r="A11" s="155"/>
      <c r="B11" s="155"/>
      <c r="C11" s="155"/>
      <c r="D11" s="155"/>
      <c r="E11" s="155"/>
      <c r="F11" s="155"/>
      <c r="G11" s="155"/>
    </row>
    <row r="12" spans="1:8" x14ac:dyDescent="0.45">
      <c r="A12" s="155"/>
      <c r="B12" s="155"/>
      <c r="C12" s="155"/>
      <c r="D12" s="155"/>
      <c r="E12" s="155"/>
      <c r="F12" s="155"/>
      <c r="G12" s="155"/>
    </row>
    <row r="13" spans="1:8" x14ac:dyDescent="0.45">
      <c r="A13" s="155"/>
      <c r="B13" s="155"/>
      <c r="C13" s="155"/>
      <c r="D13" s="155"/>
      <c r="E13" s="155"/>
      <c r="F13" s="155"/>
      <c r="G13" s="155"/>
    </row>
    <row r="14" spans="1:8" x14ac:dyDescent="0.45">
      <c r="A14" s="155"/>
      <c r="B14" s="155"/>
      <c r="C14" s="155"/>
      <c r="D14" s="155"/>
      <c r="E14" s="155"/>
      <c r="F14" s="155"/>
      <c r="G14" s="155"/>
    </row>
    <row r="15" spans="1:8" x14ac:dyDescent="0.45">
      <c r="A15" s="155"/>
      <c r="B15" s="155"/>
      <c r="C15" s="155"/>
      <c r="D15" s="155"/>
      <c r="E15" s="155"/>
      <c r="F15" s="155"/>
      <c r="G15" s="155"/>
    </row>
    <row r="16" spans="1:8" x14ac:dyDescent="0.45">
      <c r="A16" s="155"/>
      <c r="B16" s="155"/>
      <c r="C16" s="155"/>
      <c r="D16" s="155"/>
      <c r="E16" s="155"/>
      <c r="F16" s="155"/>
      <c r="G16" s="155"/>
    </row>
    <row r="17" spans="1:7" x14ac:dyDescent="0.45">
      <c r="A17" s="155"/>
      <c r="B17" s="155"/>
      <c r="C17" s="155"/>
      <c r="D17" s="155"/>
      <c r="E17" s="155"/>
      <c r="F17" s="155"/>
      <c r="G17" s="155"/>
    </row>
    <row r="18" spans="1:7" x14ac:dyDescent="0.45">
      <c r="A18" s="155"/>
      <c r="B18" s="155"/>
      <c r="C18" s="155"/>
      <c r="D18" s="155"/>
      <c r="E18" s="155"/>
      <c r="F18" s="155"/>
      <c r="G18" s="155"/>
    </row>
    <row r="19" spans="1:7" x14ac:dyDescent="0.45">
      <c r="A19" s="155"/>
      <c r="B19" s="155"/>
      <c r="C19" s="155"/>
      <c r="D19" s="155"/>
      <c r="E19" s="155"/>
      <c r="F19" s="155"/>
      <c r="G19" s="155"/>
    </row>
    <row r="20" spans="1:7" x14ac:dyDescent="0.45">
      <c r="A20" s="155"/>
      <c r="B20" s="155"/>
      <c r="C20" s="155"/>
      <c r="D20" s="155"/>
      <c r="E20" s="155"/>
      <c r="F20" s="155"/>
      <c r="G20" s="155"/>
    </row>
    <row r="21" spans="1:7" x14ac:dyDescent="0.45">
      <c r="A21" s="155"/>
      <c r="B21" s="155"/>
      <c r="C21" s="155"/>
      <c r="D21" s="155"/>
      <c r="E21" s="155"/>
      <c r="F21" s="155"/>
      <c r="G21" s="155"/>
    </row>
    <row r="22" spans="1:7" x14ac:dyDescent="0.45">
      <c r="A22" s="155"/>
      <c r="B22" s="155"/>
      <c r="C22" s="155"/>
      <c r="D22" s="155"/>
      <c r="E22" s="155"/>
      <c r="F22" s="155"/>
      <c r="G22" s="155"/>
    </row>
    <row r="23" spans="1:7" x14ac:dyDescent="0.45">
      <c r="A23" s="155"/>
      <c r="B23" s="155"/>
      <c r="C23" s="155"/>
      <c r="D23" s="155"/>
      <c r="E23" s="155"/>
      <c r="F23" s="155"/>
      <c r="G23" s="155"/>
    </row>
    <row r="24" spans="1:7" x14ac:dyDescent="0.45">
      <c r="A24" s="155"/>
      <c r="B24" s="155"/>
      <c r="C24" s="155"/>
      <c r="D24" s="155"/>
      <c r="E24" s="155"/>
      <c r="F24" s="155"/>
      <c r="G24" s="155"/>
    </row>
    <row r="25" spans="1:7" x14ac:dyDescent="0.45">
      <c r="A25" s="155"/>
      <c r="B25" s="155"/>
      <c r="C25" s="155"/>
      <c r="D25" s="155"/>
      <c r="E25" s="155"/>
      <c r="F25" s="155"/>
      <c r="G25" s="155"/>
    </row>
    <row r="26" spans="1:7" x14ac:dyDescent="0.45">
      <c r="A26" s="155"/>
      <c r="B26" s="155"/>
      <c r="C26" s="155"/>
      <c r="D26" s="155"/>
      <c r="E26" s="155"/>
      <c r="F26" s="155"/>
      <c r="G26" s="155"/>
    </row>
    <row r="27" spans="1:7" x14ac:dyDescent="0.45">
      <c r="A27" s="155"/>
      <c r="B27" s="155"/>
      <c r="C27" s="155"/>
      <c r="D27" s="155"/>
      <c r="E27" s="155"/>
      <c r="F27" s="155"/>
      <c r="G27" s="155"/>
    </row>
    <row r="28" spans="1:7" x14ac:dyDescent="0.45">
      <c r="A28" s="155"/>
      <c r="B28" s="155"/>
      <c r="C28" s="155"/>
      <c r="D28" s="155"/>
      <c r="E28" s="155"/>
      <c r="F28" s="155"/>
      <c r="G28" s="155"/>
    </row>
    <row r="29" spans="1:7" x14ac:dyDescent="0.45">
      <c r="A29" s="155"/>
      <c r="B29" s="155"/>
      <c r="C29" s="155"/>
      <c r="D29" s="155"/>
      <c r="E29" s="155"/>
      <c r="F29" s="155"/>
      <c r="G29" s="155"/>
    </row>
    <row r="30" spans="1:7" x14ac:dyDescent="0.45">
      <c r="A30" s="155"/>
      <c r="B30" s="155"/>
      <c r="C30" s="155"/>
      <c r="D30" s="155"/>
      <c r="E30" s="155"/>
      <c r="F30" s="155"/>
      <c r="G30" s="155"/>
    </row>
    <row r="31" spans="1:7" x14ac:dyDescent="0.45">
      <c r="A31" s="155"/>
      <c r="B31" s="155"/>
      <c r="C31" s="155"/>
      <c r="D31" s="155"/>
      <c r="E31" s="155"/>
      <c r="F31" s="155"/>
      <c r="G31" s="155"/>
    </row>
    <row r="32" spans="1:7" x14ac:dyDescent="0.45">
      <c r="A32" s="155"/>
      <c r="B32" s="155"/>
      <c r="C32" s="155"/>
      <c r="D32" s="155"/>
      <c r="E32" s="155"/>
      <c r="F32" s="155"/>
      <c r="G32" s="155"/>
    </row>
    <row r="33" spans="1:7" x14ac:dyDescent="0.45">
      <c r="A33" s="155"/>
      <c r="B33" s="155"/>
      <c r="C33" s="155"/>
      <c r="D33" s="155"/>
      <c r="E33" s="155"/>
      <c r="F33" s="155"/>
      <c r="G33" s="155"/>
    </row>
    <row r="34" spans="1:7" x14ac:dyDescent="0.45">
      <c r="A34" s="155"/>
      <c r="B34" s="155"/>
      <c r="C34" s="155"/>
      <c r="D34" s="155"/>
      <c r="E34" s="155"/>
      <c r="F34" s="155"/>
      <c r="G34" s="155"/>
    </row>
    <row r="35" spans="1:7" x14ac:dyDescent="0.45">
      <c r="A35" s="155"/>
      <c r="B35" s="155"/>
      <c r="C35" s="155"/>
      <c r="D35" s="155"/>
      <c r="E35" s="155"/>
      <c r="F35" s="155"/>
      <c r="G35" s="155"/>
    </row>
    <row r="36" spans="1:7" x14ac:dyDescent="0.45">
      <c r="A36" s="155"/>
      <c r="B36" s="155"/>
      <c r="C36" s="155"/>
      <c r="D36" s="155"/>
      <c r="E36" s="155"/>
      <c r="F36" s="155"/>
      <c r="G36" s="155"/>
    </row>
    <row r="37" spans="1:7" x14ac:dyDescent="0.45">
      <c r="A37" s="155"/>
      <c r="B37" s="155"/>
      <c r="C37" s="155"/>
      <c r="D37" s="155"/>
      <c r="E37" s="155"/>
      <c r="F37" s="155"/>
      <c r="G37" s="155"/>
    </row>
    <row r="38" spans="1:7" x14ac:dyDescent="0.45">
      <c r="A38" s="155"/>
      <c r="B38" s="155"/>
      <c r="C38" s="155"/>
      <c r="D38" s="155"/>
      <c r="E38" s="155"/>
      <c r="F38" s="155"/>
      <c r="G38" s="155"/>
    </row>
  </sheetData>
  <sheetProtection algorithmName="SHA-512" hashValue="Umhr1pvXq1d4cezqVLWlQihnNbE8cSRLIGwVkqSrG24BmUE6XzZ4NeS1R0ychOAqodt8gMtY8d0dfyizA9CEnw==" saltValue="EGcdMo6RJzCBZ/dFyP/7Z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F23"/>
  <sheetViews>
    <sheetView workbookViewId="0">
      <selection activeCell="A2" sqref="A2:G2"/>
    </sheetView>
  </sheetViews>
  <sheetFormatPr baseColWidth="10" defaultColWidth="11.42578125" defaultRowHeight="13.9" x14ac:dyDescent="0.4"/>
  <cols>
    <col min="1" max="1" width="13.140625" style="17" customWidth="1"/>
    <col min="2" max="2" width="55.140625" style="64" customWidth="1"/>
    <col min="3" max="16384" width="11.42578125" style="17"/>
  </cols>
  <sheetData>
    <row r="1" spans="1:6" ht="14.25" thickBot="1" x14ac:dyDescent="0.45">
      <c r="A1" s="17" t="s">
        <v>277</v>
      </c>
      <c r="C1" s="17">
        <f>MAX($A$3:$A$38)-1</f>
        <v>20</v>
      </c>
      <c r="D1" s="17" t="s">
        <v>278</v>
      </c>
      <c r="E1" s="17" t="s">
        <v>280</v>
      </c>
      <c r="F1" s="17" t="s">
        <v>279</v>
      </c>
    </row>
    <row r="2" spans="1:6" ht="14.25" thickTop="1" x14ac:dyDescent="0.4">
      <c r="A2" s="19" t="s">
        <v>33</v>
      </c>
      <c r="B2" s="63" t="s">
        <v>34</v>
      </c>
      <c r="D2" s="17">
        <v>21</v>
      </c>
      <c r="E2" s="17">
        <v>21</v>
      </c>
      <c r="F2" s="17">
        <v>21</v>
      </c>
    </row>
    <row r="3" spans="1:6" x14ac:dyDescent="0.4">
      <c r="A3" s="20">
        <v>1</v>
      </c>
      <c r="B3" s="61" t="s">
        <v>80</v>
      </c>
      <c r="C3" s="60"/>
    </row>
    <row r="4" spans="1:6" x14ac:dyDescent="0.4">
      <c r="A4" s="20">
        <v>2</v>
      </c>
      <c r="B4" s="61" t="s">
        <v>81</v>
      </c>
      <c r="C4" s="17" t="s">
        <v>36</v>
      </c>
    </row>
    <row r="5" spans="1:6" x14ac:dyDescent="0.4">
      <c r="A5" s="20">
        <v>3</v>
      </c>
      <c r="B5" s="61" t="s">
        <v>82</v>
      </c>
    </row>
    <row r="6" spans="1:6" x14ac:dyDescent="0.4">
      <c r="A6" s="20">
        <v>4</v>
      </c>
      <c r="B6" s="61" t="s">
        <v>83</v>
      </c>
    </row>
    <row r="7" spans="1:6" ht="27.75" x14ac:dyDescent="0.4">
      <c r="A7" s="20">
        <v>5</v>
      </c>
      <c r="B7" s="61" t="s">
        <v>84</v>
      </c>
    </row>
    <row r="8" spans="1:6" x14ac:dyDescent="0.4">
      <c r="A8" s="20">
        <v>6</v>
      </c>
      <c r="B8" s="61" t="s">
        <v>254</v>
      </c>
    </row>
    <row r="9" spans="1:6" x14ac:dyDescent="0.4">
      <c r="A9" s="20">
        <v>7</v>
      </c>
      <c r="B9" s="61" t="s">
        <v>256</v>
      </c>
    </row>
    <row r="10" spans="1:6" x14ac:dyDescent="0.4">
      <c r="A10" s="20">
        <v>8</v>
      </c>
      <c r="B10" s="61" t="s">
        <v>315</v>
      </c>
    </row>
    <row r="11" spans="1:6" x14ac:dyDescent="0.4">
      <c r="A11" s="20">
        <v>9</v>
      </c>
      <c r="B11" s="61" t="s">
        <v>138</v>
      </c>
    </row>
    <row r="12" spans="1:6" ht="27.75" x14ac:dyDescent="0.4">
      <c r="A12" s="20">
        <v>10</v>
      </c>
      <c r="B12" s="61" t="s">
        <v>176</v>
      </c>
    </row>
    <row r="13" spans="1:6" x14ac:dyDescent="0.4">
      <c r="A13" s="20">
        <v>11</v>
      </c>
      <c r="B13" s="61" t="s">
        <v>175</v>
      </c>
    </row>
    <row r="14" spans="1:6" x14ac:dyDescent="0.4">
      <c r="A14" s="20">
        <v>12</v>
      </c>
      <c r="B14" s="61" t="s">
        <v>205</v>
      </c>
    </row>
    <row r="15" spans="1:6" x14ac:dyDescent="0.4">
      <c r="A15" s="20">
        <v>13</v>
      </c>
      <c r="B15" s="61" t="s">
        <v>245</v>
      </c>
      <c r="C15" s="58"/>
    </row>
    <row r="16" spans="1:6" x14ac:dyDescent="0.4">
      <c r="A16" s="20">
        <v>14</v>
      </c>
      <c r="B16" s="61" t="s">
        <v>183</v>
      </c>
      <c r="C16" s="58"/>
    </row>
    <row r="17" spans="1:3" x14ac:dyDescent="0.4">
      <c r="A17" s="20">
        <v>15</v>
      </c>
      <c r="B17" s="61" t="s">
        <v>154</v>
      </c>
      <c r="C17" s="58"/>
    </row>
    <row r="18" spans="1:3" x14ac:dyDescent="0.4">
      <c r="A18" s="20">
        <v>16</v>
      </c>
      <c r="B18" s="61" t="s">
        <v>85</v>
      </c>
      <c r="C18" s="58"/>
    </row>
    <row r="19" spans="1:3" x14ac:dyDescent="0.4">
      <c r="A19" s="20">
        <v>17</v>
      </c>
      <c r="B19" s="61" t="s">
        <v>86</v>
      </c>
      <c r="C19" s="58"/>
    </row>
    <row r="20" spans="1:3" x14ac:dyDescent="0.4">
      <c r="A20" s="20">
        <v>18</v>
      </c>
      <c r="B20" s="61" t="s">
        <v>156</v>
      </c>
      <c r="C20" s="58"/>
    </row>
    <row r="21" spans="1:3" x14ac:dyDescent="0.4">
      <c r="A21" s="20">
        <v>19</v>
      </c>
      <c r="B21" s="61" t="s">
        <v>274</v>
      </c>
      <c r="C21" s="58"/>
    </row>
    <row r="22" spans="1:3" x14ac:dyDescent="0.4">
      <c r="A22" s="20">
        <v>20</v>
      </c>
      <c r="B22" s="61" t="s">
        <v>197</v>
      </c>
    </row>
    <row r="23" spans="1:3" x14ac:dyDescent="0.4">
      <c r="A23" s="20">
        <v>21</v>
      </c>
      <c r="B23"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38"/>
  <sheetViews>
    <sheetView workbookViewId="0">
      <selection activeCell="A2" sqref="A2:G2"/>
    </sheetView>
  </sheetViews>
  <sheetFormatPr baseColWidth="10" defaultColWidth="11.42578125" defaultRowHeight="13.9" x14ac:dyDescent="0.4"/>
  <cols>
    <col min="1" max="1" width="13.140625" style="17" customWidth="1"/>
    <col min="2" max="2" width="55.140625" style="17" customWidth="1"/>
    <col min="3" max="16384" width="11.42578125" style="17"/>
  </cols>
  <sheetData>
    <row r="1" spans="1:4" ht="14.25" thickBot="1" x14ac:dyDescent="0.45">
      <c r="A1" s="23" t="s">
        <v>71</v>
      </c>
      <c r="B1" s="22">
        <v>13</v>
      </c>
      <c r="C1" s="17">
        <f>MAX($A$3:$A$15)-1</f>
        <v>12</v>
      </c>
    </row>
    <row r="2" spans="1:4" ht="14.25" thickTop="1" x14ac:dyDescent="0.4">
      <c r="A2" s="19" t="s">
        <v>33</v>
      </c>
      <c r="B2" s="19" t="s">
        <v>34</v>
      </c>
      <c r="C2" s="17" t="s">
        <v>35</v>
      </c>
    </row>
    <row r="3" spans="1:4" x14ac:dyDescent="0.4">
      <c r="A3" s="55">
        <v>1</v>
      </c>
      <c r="B3" s="20" t="s">
        <v>80</v>
      </c>
      <c r="C3" s="56"/>
    </row>
    <row r="4" spans="1:4" x14ac:dyDescent="0.4">
      <c r="A4" s="55">
        <v>2</v>
      </c>
      <c r="B4" s="20" t="s">
        <v>81</v>
      </c>
      <c r="C4" s="57" t="s">
        <v>36</v>
      </c>
      <c r="D4" s="58"/>
    </row>
    <row r="5" spans="1:4" x14ac:dyDescent="0.4">
      <c r="A5" s="55">
        <v>3</v>
      </c>
      <c r="B5" s="20" t="s">
        <v>88</v>
      </c>
      <c r="C5" s="57"/>
      <c r="D5" s="58"/>
    </row>
    <row r="6" spans="1:4" x14ac:dyDescent="0.4">
      <c r="A6" s="55">
        <v>4</v>
      </c>
      <c r="B6" s="61" t="s">
        <v>205</v>
      </c>
      <c r="C6" s="57"/>
      <c r="D6" s="58"/>
    </row>
    <row r="7" spans="1:4" x14ac:dyDescent="0.4">
      <c r="A7" s="55">
        <v>5</v>
      </c>
      <c r="B7" s="61" t="s">
        <v>244</v>
      </c>
      <c r="C7" s="57"/>
      <c r="D7" s="58"/>
    </row>
    <row r="8" spans="1:4" x14ac:dyDescent="0.4">
      <c r="A8" s="55">
        <v>6</v>
      </c>
      <c r="B8" s="20" t="s">
        <v>154</v>
      </c>
      <c r="C8" s="57"/>
      <c r="D8" s="58"/>
    </row>
    <row r="9" spans="1:4" x14ac:dyDescent="0.4">
      <c r="A9" s="55">
        <v>7</v>
      </c>
      <c r="B9" s="20" t="s">
        <v>85</v>
      </c>
      <c r="C9" s="57"/>
      <c r="D9" s="58"/>
    </row>
    <row r="10" spans="1:4" x14ac:dyDescent="0.4">
      <c r="A10" s="55">
        <v>8</v>
      </c>
      <c r="B10" s="20" t="s">
        <v>86</v>
      </c>
      <c r="C10" s="57"/>
      <c r="D10" s="58"/>
    </row>
    <row r="11" spans="1:4" x14ac:dyDescent="0.4">
      <c r="A11" s="55">
        <v>9</v>
      </c>
      <c r="B11" s="20" t="s">
        <v>155</v>
      </c>
      <c r="C11" s="57"/>
      <c r="D11" s="58"/>
    </row>
    <row r="12" spans="1:4" x14ac:dyDescent="0.4">
      <c r="A12" s="55">
        <v>10</v>
      </c>
      <c r="B12" s="20" t="s">
        <v>183</v>
      </c>
      <c r="C12" s="57"/>
      <c r="D12" s="58"/>
    </row>
    <row r="13" spans="1:4" x14ac:dyDescent="0.4">
      <c r="A13" s="55">
        <v>11</v>
      </c>
      <c r="B13" s="61" t="s">
        <v>316</v>
      </c>
      <c r="C13" s="57"/>
      <c r="D13" s="58"/>
    </row>
    <row r="14" spans="1:4" x14ac:dyDescent="0.4">
      <c r="A14" s="55">
        <v>12</v>
      </c>
      <c r="B14" s="61" t="s">
        <v>197</v>
      </c>
      <c r="C14" s="20"/>
      <c r="D14" s="59"/>
    </row>
    <row r="15" spans="1:4" ht="15.4" x14ac:dyDescent="0.45">
      <c r="A15" s="55">
        <v>13</v>
      </c>
      <c r="B15" s="37" t="s">
        <v>196</v>
      </c>
    </row>
    <row r="22" spans="1:3" x14ac:dyDescent="0.4">
      <c r="A22" s="17" t="s">
        <v>124</v>
      </c>
      <c r="B22" s="17">
        <v>6</v>
      </c>
      <c r="C22" s="17">
        <f>MAX($A$23:$A$37)-1</f>
        <v>5</v>
      </c>
    </row>
    <row r="23" spans="1:3" x14ac:dyDescent="0.4">
      <c r="A23" s="17">
        <v>1</v>
      </c>
      <c r="B23" s="17" t="s">
        <v>125</v>
      </c>
    </row>
    <row r="24" spans="1:3" x14ac:dyDescent="0.4">
      <c r="A24" s="17">
        <v>2</v>
      </c>
      <c r="B24" s="17" t="s">
        <v>184</v>
      </c>
    </row>
    <row r="25" spans="1:3" x14ac:dyDescent="0.4">
      <c r="A25" s="17">
        <v>3</v>
      </c>
      <c r="B25" s="17" t="s">
        <v>185</v>
      </c>
    </row>
    <row r="26" spans="1:3" x14ac:dyDescent="0.4">
      <c r="A26" s="17">
        <v>4</v>
      </c>
      <c r="B26" s="17" t="s">
        <v>235</v>
      </c>
    </row>
    <row r="27" spans="1:3" x14ac:dyDescent="0.4">
      <c r="A27" s="17">
        <v>5</v>
      </c>
      <c r="B27" s="61" t="s">
        <v>197</v>
      </c>
    </row>
    <row r="28" spans="1:3" ht="15.4" x14ac:dyDescent="0.45">
      <c r="A28" s="17">
        <v>6</v>
      </c>
      <c r="B28" s="37" t="s">
        <v>196</v>
      </c>
    </row>
    <row r="31" spans="1:3" x14ac:dyDescent="0.4">
      <c r="B31" s="20"/>
    </row>
    <row r="32" spans="1:3" x14ac:dyDescent="0.4">
      <c r="B32" s="20"/>
    </row>
    <row r="33" spans="2:2" x14ac:dyDescent="0.4">
      <c r="B33" s="20"/>
    </row>
    <row r="34" spans="2:2" x14ac:dyDescent="0.4">
      <c r="B34" s="20"/>
    </row>
    <row r="35" spans="2:2" x14ac:dyDescent="0.4">
      <c r="B35" s="20"/>
    </row>
    <row r="36" spans="2:2" x14ac:dyDescent="0.4">
      <c r="B36" s="20"/>
    </row>
    <row r="37" spans="2:2" x14ac:dyDescent="0.4">
      <c r="B37" s="20"/>
    </row>
    <row r="38" spans="2:2" x14ac:dyDescent="0.4">
      <c r="B38"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D21"/>
  <sheetViews>
    <sheetView workbookViewId="0">
      <selection activeCell="A2" sqref="A2:G2"/>
    </sheetView>
  </sheetViews>
  <sheetFormatPr baseColWidth="10" defaultColWidth="11.42578125" defaultRowHeight="13.9" x14ac:dyDescent="0.4"/>
  <cols>
    <col min="1" max="1" width="13.140625" style="17" customWidth="1"/>
    <col min="2" max="2" width="56.640625" style="17" customWidth="1"/>
    <col min="3" max="16384" width="11.42578125" style="17"/>
  </cols>
  <sheetData>
    <row r="1" spans="1:4" ht="14.25" thickBot="1" x14ac:dyDescent="0.45">
      <c r="A1" s="23" t="s">
        <v>72</v>
      </c>
      <c r="B1" s="22">
        <v>19</v>
      </c>
      <c r="C1" s="17">
        <f>MAX($A$3:$A$21)-1</f>
        <v>18</v>
      </c>
    </row>
    <row r="2" spans="1:4" ht="14.25" thickTop="1" x14ac:dyDescent="0.4">
      <c r="A2" s="19" t="s">
        <v>33</v>
      </c>
      <c r="B2" s="19" t="s">
        <v>34</v>
      </c>
      <c r="C2" s="17" t="s">
        <v>35</v>
      </c>
    </row>
    <row r="3" spans="1:4" x14ac:dyDescent="0.4">
      <c r="A3" s="55">
        <v>1</v>
      </c>
      <c r="B3" s="20" t="s">
        <v>89</v>
      </c>
      <c r="C3" s="56"/>
      <c r="D3" s="17" t="s">
        <v>187</v>
      </c>
    </row>
    <row r="4" spans="1:4" x14ac:dyDescent="0.4">
      <c r="A4" s="55">
        <v>2</v>
      </c>
      <c r="B4" s="20" t="s">
        <v>90</v>
      </c>
      <c r="C4" s="57" t="s">
        <v>36</v>
      </c>
      <c r="D4" s="17" t="s">
        <v>187</v>
      </c>
    </row>
    <row r="5" spans="1:4" ht="27.75" x14ac:dyDescent="0.4">
      <c r="A5" s="55">
        <v>3</v>
      </c>
      <c r="B5" s="20" t="s">
        <v>158</v>
      </c>
      <c r="C5" s="57"/>
      <c r="D5" s="17" t="s">
        <v>186</v>
      </c>
    </row>
    <row r="6" spans="1:4" ht="27.75" x14ac:dyDescent="0.4">
      <c r="A6" s="55">
        <v>4</v>
      </c>
      <c r="B6" s="61" t="s">
        <v>157</v>
      </c>
      <c r="C6" s="57"/>
      <c r="D6" s="17" t="s">
        <v>186</v>
      </c>
    </row>
    <row r="7" spans="1:4" x14ac:dyDescent="0.4">
      <c r="A7" s="55">
        <v>5</v>
      </c>
      <c r="B7" s="20" t="s">
        <v>91</v>
      </c>
      <c r="D7" s="17" t="s">
        <v>187</v>
      </c>
    </row>
    <row r="8" spans="1:4" x14ac:dyDescent="0.4">
      <c r="A8" s="55">
        <v>6</v>
      </c>
      <c r="B8" s="20" t="s">
        <v>92</v>
      </c>
      <c r="C8" s="57"/>
    </row>
    <row r="9" spans="1:4" x14ac:dyDescent="0.4">
      <c r="A9" s="55">
        <v>7</v>
      </c>
      <c r="B9" s="20" t="s">
        <v>93</v>
      </c>
      <c r="C9" s="57"/>
    </row>
    <row r="10" spans="1:4" x14ac:dyDescent="0.4">
      <c r="A10" s="55">
        <v>8</v>
      </c>
      <c r="B10" s="20" t="s">
        <v>201</v>
      </c>
      <c r="C10" s="57"/>
      <c r="D10" s="17" t="s">
        <v>186</v>
      </c>
    </row>
    <row r="11" spans="1:4" x14ac:dyDescent="0.4">
      <c r="A11" s="55">
        <v>9</v>
      </c>
      <c r="B11" s="20" t="s">
        <v>177</v>
      </c>
      <c r="C11" s="57"/>
    </row>
    <row r="12" spans="1:4" x14ac:dyDescent="0.4">
      <c r="A12" s="55">
        <v>10</v>
      </c>
      <c r="B12" s="20" t="s">
        <v>178</v>
      </c>
      <c r="C12" s="57"/>
      <c r="D12" s="17" t="s">
        <v>187</v>
      </c>
    </row>
    <row r="13" spans="1:4" x14ac:dyDescent="0.4">
      <c r="A13" s="55">
        <v>11</v>
      </c>
      <c r="B13" s="20" t="s">
        <v>189</v>
      </c>
      <c r="C13" s="57"/>
      <c r="D13" s="17" t="s">
        <v>187</v>
      </c>
    </row>
    <row r="14" spans="1:4" ht="27.75" x14ac:dyDescent="0.4">
      <c r="A14" s="55">
        <v>12</v>
      </c>
      <c r="B14" s="20" t="s">
        <v>241</v>
      </c>
      <c r="C14" s="57"/>
      <c r="D14" s="17" t="s">
        <v>186</v>
      </c>
    </row>
    <row r="15" spans="1:4" x14ac:dyDescent="0.4">
      <c r="A15" s="55">
        <v>13</v>
      </c>
      <c r="B15" s="20" t="s">
        <v>243</v>
      </c>
      <c r="C15" s="57"/>
    </row>
    <row r="16" spans="1:4" ht="27.75" x14ac:dyDescent="0.4">
      <c r="A16" s="55">
        <v>14</v>
      </c>
      <c r="B16" s="20" t="s">
        <v>272</v>
      </c>
      <c r="C16" s="57"/>
    </row>
    <row r="17" spans="1:3" x14ac:dyDescent="0.4">
      <c r="A17" s="55">
        <v>15</v>
      </c>
      <c r="B17" s="20" t="s">
        <v>273</v>
      </c>
      <c r="C17" s="57"/>
    </row>
    <row r="18" spans="1:3" x14ac:dyDescent="0.4">
      <c r="A18" s="55">
        <v>16</v>
      </c>
      <c r="B18" s="20" t="s">
        <v>306</v>
      </c>
      <c r="C18" s="57"/>
    </row>
    <row r="19" spans="1:3" x14ac:dyDescent="0.4">
      <c r="A19" s="55">
        <v>17</v>
      </c>
      <c r="B19" s="20" t="s">
        <v>314</v>
      </c>
      <c r="C19" s="57"/>
    </row>
    <row r="20" spans="1:3" x14ac:dyDescent="0.4">
      <c r="A20" s="55">
        <v>18</v>
      </c>
      <c r="B20" s="61" t="s">
        <v>197</v>
      </c>
      <c r="C20" s="20"/>
    </row>
    <row r="21" spans="1:3" ht="15.4" x14ac:dyDescent="0.45">
      <c r="A21" s="55">
        <v>19</v>
      </c>
      <c r="B21"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13"/>
  <sheetViews>
    <sheetView workbookViewId="0">
      <selection activeCell="A2" sqref="A2:G2"/>
    </sheetView>
  </sheetViews>
  <sheetFormatPr baseColWidth="10" defaultColWidth="11.42578125" defaultRowHeight="13.9" x14ac:dyDescent="0.4"/>
  <cols>
    <col min="1" max="1" width="13.140625" style="17" customWidth="1"/>
    <col min="2" max="2" width="62" style="64" customWidth="1"/>
    <col min="3" max="16384" width="11.42578125" style="17"/>
  </cols>
  <sheetData>
    <row r="1" spans="1:3" ht="14.25" thickBot="1" x14ac:dyDescent="0.45">
      <c r="A1" s="23" t="s">
        <v>73</v>
      </c>
      <c r="B1" s="62">
        <v>11</v>
      </c>
      <c r="C1" s="17">
        <f>MAX($A$3:$A$23)-1</f>
        <v>10</v>
      </c>
    </row>
    <row r="2" spans="1:3" ht="14.25" thickTop="1" x14ac:dyDescent="0.4">
      <c r="A2" s="19" t="s">
        <v>33</v>
      </c>
      <c r="B2" s="63" t="s">
        <v>34</v>
      </c>
      <c r="C2" s="17" t="s">
        <v>35</v>
      </c>
    </row>
    <row r="3" spans="1:3" x14ac:dyDescent="0.4">
      <c r="A3" s="20">
        <v>1</v>
      </c>
      <c r="B3" s="64" t="s">
        <v>94</v>
      </c>
      <c r="C3" s="60"/>
    </row>
    <row r="4" spans="1:3" x14ac:dyDescent="0.4">
      <c r="A4" s="20">
        <v>2</v>
      </c>
      <c r="B4" s="64" t="s">
        <v>95</v>
      </c>
      <c r="C4" s="58" t="s">
        <v>36</v>
      </c>
    </row>
    <row r="5" spans="1:3" x14ac:dyDescent="0.4">
      <c r="A5" s="20">
        <v>3</v>
      </c>
      <c r="B5" s="64" t="s">
        <v>99</v>
      </c>
    </row>
    <row r="6" spans="1:3" x14ac:dyDescent="0.4">
      <c r="A6" s="20">
        <v>4</v>
      </c>
      <c r="B6" s="64" t="s">
        <v>96</v>
      </c>
      <c r="C6" s="58" t="s">
        <v>36</v>
      </c>
    </row>
    <row r="7" spans="1:3" x14ac:dyDescent="0.4">
      <c r="A7" s="20">
        <v>5</v>
      </c>
      <c r="B7" s="64" t="s">
        <v>97</v>
      </c>
      <c r="C7" s="58"/>
    </row>
    <row r="8" spans="1:3" x14ac:dyDescent="0.4">
      <c r="A8" s="20">
        <v>6</v>
      </c>
      <c r="B8" s="64" t="s">
        <v>98</v>
      </c>
    </row>
    <row r="9" spans="1:3" x14ac:dyDescent="0.4">
      <c r="A9" s="20">
        <v>7</v>
      </c>
      <c r="B9" s="64" t="s">
        <v>164</v>
      </c>
    </row>
    <row r="10" spans="1:3" x14ac:dyDescent="0.4">
      <c r="A10" s="20">
        <v>8</v>
      </c>
      <c r="B10" s="64" t="s">
        <v>200</v>
      </c>
    </row>
    <row r="11" spans="1:3" x14ac:dyDescent="0.4">
      <c r="A11" s="20">
        <v>9</v>
      </c>
      <c r="B11" s="64" t="s">
        <v>313</v>
      </c>
    </row>
    <row r="12" spans="1:3" x14ac:dyDescent="0.4">
      <c r="A12" s="20">
        <v>10</v>
      </c>
      <c r="B12" s="61" t="s">
        <v>197</v>
      </c>
      <c r="C12" s="58"/>
    </row>
    <row r="13" spans="1:3" ht="15.4" x14ac:dyDescent="0.45">
      <c r="A13" s="20">
        <v>11</v>
      </c>
      <c r="B13"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35"/>
  <sheetViews>
    <sheetView workbookViewId="0">
      <selection activeCell="A2" sqref="A2:G2"/>
    </sheetView>
  </sheetViews>
  <sheetFormatPr baseColWidth="10" defaultColWidth="11.42578125" defaultRowHeight="13.9" x14ac:dyDescent="0.4"/>
  <cols>
    <col min="1" max="1" width="13.140625" style="17" customWidth="1"/>
    <col min="2" max="2" width="55.140625" style="17" customWidth="1"/>
    <col min="3" max="16384" width="11.42578125" style="17"/>
  </cols>
  <sheetData>
    <row r="1" spans="1:3" ht="14.25" thickBot="1" x14ac:dyDescent="0.45">
      <c r="A1" s="23" t="s">
        <v>74</v>
      </c>
      <c r="B1" s="22">
        <v>9</v>
      </c>
      <c r="C1" s="17">
        <f>MAX($A$3:$A$23)-1</f>
        <v>8</v>
      </c>
    </row>
    <row r="2" spans="1:3" ht="14.25" thickTop="1" x14ac:dyDescent="0.4">
      <c r="A2" s="19" t="s">
        <v>33</v>
      </c>
      <c r="B2" s="19" t="s">
        <v>34</v>
      </c>
      <c r="C2" s="17" t="s">
        <v>35</v>
      </c>
    </row>
    <row r="3" spans="1:3" x14ac:dyDescent="0.4">
      <c r="A3" s="20">
        <v>1</v>
      </c>
      <c r="B3" s="17" t="s">
        <v>100</v>
      </c>
      <c r="C3" s="58"/>
    </row>
    <row r="4" spans="1:3" x14ac:dyDescent="0.4">
      <c r="A4" s="20">
        <v>2</v>
      </c>
      <c r="B4" s="17" t="s">
        <v>101</v>
      </c>
      <c r="C4" s="58" t="s">
        <v>36</v>
      </c>
    </row>
    <row r="5" spans="1:3" x14ac:dyDescent="0.4">
      <c r="A5" s="20">
        <v>3</v>
      </c>
      <c r="B5" s="17" t="s">
        <v>102</v>
      </c>
      <c r="C5" s="58"/>
    </row>
    <row r="6" spans="1:3" x14ac:dyDescent="0.4">
      <c r="A6" s="20">
        <v>4</v>
      </c>
      <c r="B6" s="17" t="s">
        <v>161</v>
      </c>
      <c r="C6" s="58"/>
    </row>
    <row r="7" spans="1:3" x14ac:dyDescent="0.4">
      <c r="A7" s="20">
        <v>5</v>
      </c>
      <c r="B7" s="17" t="s">
        <v>179</v>
      </c>
      <c r="C7" s="58"/>
    </row>
    <row r="8" spans="1:3" x14ac:dyDescent="0.4">
      <c r="A8" s="20">
        <v>6</v>
      </c>
      <c r="B8" s="17" t="s">
        <v>231</v>
      </c>
      <c r="C8" s="58"/>
    </row>
    <row r="9" spans="1:3" ht="27.75" x14ac:dyDescent="0.4">
      <c r="A9" s="20">
        <v>7</v>
      </c>
      <c r="B9" s="20" t="s">
        <v>242</v>
      </c>
      <c r="C9" s="58"/>
    </row>
    <row r="10" spans="1:3" x14ac:dyDescent="0.4">
      <c r="A10" s="20">
        <v>8</v>
      </c>
      <c r="B10" s="61" t="s">
        <v>197</v>
      </c>
    </row>
    <row r="11" spans="1:3" ht="15.4" x14ac:dyDescent="0.45">
      <c r="A11" s="20">
        <v>9</v>
      </c>
      <c r="B11" s="37" t="s">
        <v>196</v>
      </c>
    </row>
    <row r="21" spans="1:3" x14ac:dyDescent="0.4">
      <c r="A21" s="17" t="s">
        <v>127</v>
      </c>
      <c r="B21" s="17">
        <v>3</v>
      </c>
      <c r="C21" s="17">
        <f>MAX($A$22:$A$31)-1</f>
        <v>2</v>
      </c>
    </row>
    <row r="22" spans="1:3" x14ac:dyDescent="0.4">
      <c r="A22" s="17">
        <v>1</v>
      </c>
      <c r="B22" s="17" t="s">
        <v>130</v>
      </c>
    </row>
    <row r="23" spans="1:3" x14ac:dyDescent="0.4">
      <c r="A23" s="17">
        <v>2</v>
      </c>
      <c r="B23" s="17" t="s">
        <v>128</v>
      </c>
    </row>
    <row r="24" spans="1:3" ht="15.4" x14ac:dyDescent="0.45">
      <c r="A24" s="17">
        <v>3</v>
      </c>
      <c r="B24" s="37" t="s">
        <v>196</v>
      </c>
    </row>
    <row r="31" spans="1:3" x14ac:dyDescent="0.4">
      <c r="A31" s="17" t="s">
        <v>131</v>
      </c>
    </row>
    <row r="32" spans="1:3" x14ac:dyDescent="0.4">
      <c r="B32" s="17" t="s">
        <v>132</v>
      </c>
    </row>
    <row r="33" spans="2:2" x14ac:dyDescent="0.4">
      <c r="B33" s="17" t="s">
        <v>133</v>
      </c>
    </row>
    <row r="34" spans="2:2" x14ac:dyDescent="0.4">
      <c r="B34" s="17" t="s">
        <v>134</v>
      </c>
    </row>
    <row r="35" spans="2:2" x14ac:dyDescent="0.4">
      <c r="B35" s="17" t="s">
        <v>134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40"/>
  <sheetViews>
    <sheetView workbookViewId="0">
      <selection activeCell="A2" sqref="A2:G2"/>
    </sheetView>
  </sheetViews>
  <sheetFormatPr baseColWidth="10" defaultColWidth="11.42578125" defaultRowHeight="13.9" x14ac:dyDescent="0.4"/>
  <cols>
    <col min="1" max="1" width="8.42578125" style="17" bestFit="1" customWidth="1"/>
    <col min="2" max="2" width="75" style="17" bestFit="1" customWidth="1"/>
    <col min="3" max="3" width="6.85546875" style="17" bestFit="1" customWidth="1"/>
    <col min="4" max="16384" width="11.42578125" style="17"/>
  </cols>
  <sheetData>
    <row r="1" spans="1:3" ht="14.25" thickBot="1" x14ac:dyDescent="0.45">
      <c r="A1" s="23" t="s">
        <v>77</v>
      </c>
      <c r="B1" s="22">
        <v>23</v>
      </c>
      <c r="C1" s="17">
        <f>MAX($A$3:$A$28)-1</f>
        <v>22</v>
      </c>
    </row>
    <row r="2" spans="1:3" ht="14.25" thickTop="1" x14ac:dyDescent="0.4">
      <c r="A2" s="19" t="s">
        <v>33</v>
      </c>
      <c r="B2" s="19" t="s">
        <v>34</v>
      </c>
      <c r="C2" s="17" t="s">
        <v>35</v>
      </c>
    </row>
    <row r="3" spans="1:3" x14ac:dyDescent="0.4">
      <c r="A3" s="64">
        <v>1</v>
      </c>
      <c r="B3" s="17" t="s">
        <v>103</v>
      </c>
      <c r="C3" s="56"/>
    </row>
    <row r="4" spans="1:3" x14ac:dyDescent="0.4">
      <c r="A4" s="64">
        <v>2</v>
      </c>
      <c r="B4" s="17" t="s">
        <v>104</v>
      </c>
      <c r="C4" s="57" t="s">
        <v>36</v>
      </c>
    </row>
    <row r="5" spans="1:3" x14ac:dyDescent="0.4">
      <c r="A5" s="64">
        <v>3</v>
      </c>
      <c r="B5" s="17" t="s">
        <v>105</v>
      </c>
      <c r="C5" s="57"/>
    </row>
    <row r="6" spans="1:3" x14ac:dyDescent="0.4">
      <c r="A6" s="64">
        <v>4</v>
      </c>
      <c r="B6" s="17" t="s">
        <v>106</v>
      </c>
      <c r="C6" s="57" t="s">
        <v>36</v>
      </c>
    </row>
    <row r="7" spans="1:3" x14ac:dyDescent="0.4">
      <c r="A7" s="64">
        <v>5</v>
      </c>
      <c r="B7" s="17" t="s">
        <v>165</v>
      </c>
      <c r="C7" s="57"/>
    </row>
    <row r="8" spans="1:3" x14ac:dyDescent="0.4">
      <c r="A8" s="64">
        <v>6</v>
      </c>
      <c r="B8" s="17" t="s">
        <v>166</v>
      </c>
      <c r="C8" s="57" t="s">
        <v>36</v>
      </c>
    </row>
    <row r="9" spans="1:3" x14ac:dyDescent="0.4">
      <c r="A9" s="64">
        <v>7</v>
      </c>
      <c r="B9" s="17" t="s">
        <v>159</v>
      </c>
      <c r="C9" s="57"/>
    </row>
    <row r="10" spans="1:3" x14ac:dyDescent="0.4">
      <c r="A10" s="64">
        <v>8</v>
      </c>
      <c r="B10" s="17" t="s">
        <v>107</v>
      </c>
      <c r="C10" s="57"/>
    </row>
    <row r="11" spans="1:3" x14ac:dyDescent="0.4">
      <c r="A11" s="64">
        <v>9</v>
      </c>
      <c r="B11" s="17" t="s">
        <v>122</v>
      </c>
      <c r="C11" s="57"/>
    </row>
    <row r="12" spans="1:3" x14ac:dyDescent="0.4">
      <c r="A12" s="64">
        <v>10</v>
      </c>
      <c r="B12" s="17" t="s">
        <v>249</v>
      </c>
      <c r="C12" s="57"/>
    </row>
    <row r="13" spans="1:3" x14ac:dyDescent="0.4">
      <c r="A13" s="64">
        <v>11</v>
      </c>
      <c r="B13" s="17" t="s">
        <v>109</v>
      </c>
      <c r="C13" s="57"/>
    </row>
    <row r="14" spans="1:3" x14ac:dyDescent="0.4">
      <c r="A14" s="64">
        <v>12</v>
      </c>
      <c r="B14" s="17" t="s">
        <v>137</v>
      </c>
      <c r="C14" s="57"/>
    </row>
    <row r="15" spans="1:3" x14ac:dyDescent="0.4">
      <c r="A15" s="64">
        <v>13</v>
      </c>
      <c r="B15" s="17" t="s">
        <v>167</v>
      </c>
      <c r="C15" s="57"/>
    </row>
    <row r="16" spans="1:3" x14ac:dyDescent="0.4">
      <c r="A16" s="64">
        <v>14</v>
      </c>
      <c r="B16" s="17" t="s">
        <v>180</v>
      </c>
      <c r="C16" s="57"/>
    </row>
    <row r="17" spans="1:3" x14ac:dyDescent="0.4">
      <c r="A17" s="64">
        <v>15</v>
      </c>
      <c r="B17" s="17" t="s">
        <v>202</v>
      </c>
      <c r="C17" s="57"/>
    </row>
    <row r="18" spans="1:3" x14ac:dyDescent="0.4">
      <c r="A18" s="64">
        <v>16</v>
      </c>
      <c r="B18" s="17" t="s">
        <v>239</v>
      </c>
      <c r="C18" s="57"/>
    </row>
    <row r="19" spans="1:3" x14ac:dyDescent="0.4">
      <c r="A19" s="64">
        <v>17</v>
      </c>
      <c r="B19" s="17" t="s">
        <v>229</v>
      </c>
      <c r="C19" s="57"/>
    </row>
    <row r="20" spans="1:3" x14ac:dyDescent="0.4">
      <c r="A20" s="64">
        <v>18</v>
      </c>
      <c r="B20" s="17" t="s">
        <v>240</v>
      </c>
      <c r="C20" s="57"/>
    </row>
    <row r="21" spans="1:3" x14ac:dyDescent="0.4">
      <c r="A21" s="64">
        <v>19</v>
      </c>
      <c r="B21" s="17" t="s">
        <v>108</v>
      </c>
      <c r="C21" s="57"/>
    </row>
    <row r="22" spans="1:3" x14ac:dyDescent="0.4">
      <c r="A22" s="64">
        <v>20</v>
      </c>
      <c r="B22" s="17" t="s">
        <v>250</v>
      </c>
      <c r="C22" s="57"/>
    </row>
    <row r="23" spans="1:3" x14ac:dyDescent="0.4">
      <c r="A23" s="64">
        <v>21</v>
      </c>
      <c r="B23" s="17" t="s">
        <v>274</v>
      </c>
      <c r="C23" s="57"/>
    </row>
    <row r="24" spans="1:3" x14ac:dyDescent="0.4">
      <c r="A24" s="64">
        <v>22</v>
      </c>
      <c r="B24" s="61" t="s">
        <v>197</v>
      </c>
    </row>
    <row r="25" spans="1:3" ht="15.4" x14ac:dyDescent="0.45">
      <c r="A25" s="64">
        <v>23</v>
      </c>
      <c r="B25" s="37" t="s">
        <v>196</v>
      </c>
    </row>
    <row r="36" spans="1:3" x14ac:dyDescent="0.4">
      <c r="A36" s="17" t="s">
        <v>124</v>
      </c>
      <c r="B36" s="17">
        <v>4</v>
      </c>
      <c r="C36" s="17">
        <f>MAX($A$37:$A$45)-1</f>
        <v>3</v>
      </c>
    </row>
    <row r="37" spans="1:3" x14ac:dyDescent="0.4">
      <c r="A37" s="17">
        <v>1</v>
      </c>
      <c r="B37" s="17" t="s">
        <v>135</v>
      </c>
    </row>
    <row r="38" spans="1:3" x14ac:dyDescent="0.4">
      <c r="A38" s="17">
        <v>2</v>
      </c>
      <c r="B38" s="17" t="s">
        <v>136</v>
      </c>
    </row>
    <row r="39" spans="1:3" x14ac:dyDescent="0.4">
      <c r="A39" s="17">
        <v>3</v>
      </c>
      <c r="B39" s="61" t="s">
        <v>197</v>
      </c>
    </row>
    <row r="40" spans="1:3" ht="15.4" x14ac:dyDescent="0.45">
      <c r="A40" s="17">
        <v>4</v>
      </c>
      <c r="B40"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2"/>
  <sheetViews>
    <sheetView workbookViewId="0">
      <selection activeCell="A2" sqref="A2:G2"/>
    </sheetView>
  </sheetViews>
  <sheetFormatPr baseColWidth="10" defaultColWidth="11.42578125" defaultRowHeight="13.9" x14ac:dyDescent="0.4"/>
  <cols>
    <col min="1" max="1" width="11.42578125" style="17" bestFit="1"/>
    <col min="2" max="2" width="58" style="17" customWidth="1"/>
    <col min="3" max="3" width="6.85546875" style="17" bestFit="1" customWidth="1"/>
    <col min="4" max="16384" width="11.42578125" style="17"/>
  </cols>
  <sheetData>
    <row r="1" spans="1:3" ht="14.25" thickBot="1" x14ac:dyDescent="0.45">
      <c r="A1" s="23" t="s">
        <v>110</v>
      </c>
      <c r="B1" s="22">
        <v>10</v>
      </c>
      <c r="C1" s="17">
        <f>MAX($A$3:$A$12)-1</f>
        <v>9</v>
      </c>
    </row>
    <row r="2" spans="1:3" ht="14.25" thickTop="1" x14ac:dyDescent="0.4">
      <c r="A2" s="19" t="s">
        <v>33</v>
      </c>
      <c r="B2" s="19" t="s">
        <v>34</v>
      </c>
      <c r="C2" s="17" t="s">
        <v>35</v>
      </c>
    </row>
    <row r="3" spans="1:3" x14ac:dyDescent="0.4">
      <c r="A3" s="55">
        <v>1</v>
      </c>
      <c r="B3" s="20" t="s">
        <v>168</v>
      </c>
      <c r="C3" s="56"/>
    </row>
    <row r="4" spans="1:3" x14ac:dyDescent="0.4">
      <c r="A4" s="55">
        <v>2</v>
      </c>
      <c r="B4" s="20" t="s">
        <v>169</v>
      </c>
      <c r="C4" s="57" t="s">
        <v>36</v>
      </c>
    </row>
    <row r="5" spans="1:3" x14ac:dyDescent="0.4">
      <c r="A5" s="55">
        <v>3</v>
      </c>
      <c r="B5" s="20" t="s">
        <v>112</v>
      </c>
      <c r="C5" s="57"/>
    </row>
    <row r="6" spans="1:3" ht="15" customHeight="1" x14ac:dyDescent="0.4">
      <c r="A6" s="55">
        <v>4</v>
      </c>
      <c r="B6" s="61" t="s">
        <v>113</v>
      </c>
      <c r="C6" s="57"/>
    </row>
    <row r="7" spans="1:3" x14ac:dyDescent="0.4">
      <c r="A7" s="55">
        <v>5</v>
      </c>
      <c r="B7" s="61" t="s">
        <v>161</v>
      </c>
      <c r="C7" s="57"/>
    </row>
    <row r="8" spans="1:3" x14ac:dyDescent="0.4">
      <c r="A8" s="55">
        <v>6</v>
      </c>
      <c r="B8" s="61" t="s">
        <v>206</v>
      </c>
      <c r="C8" s="57"/>
    </row>
    <row r="9" spans="1:3" x14ac:dyDescent="0.4">
      <c r="A9" s="55">
        <v>7</v>
      </c>
      <c r="B9" s="61" t="s">
        <v>207</v>
      </c>
      <c r="C9" s="57"/>
    </row>
    <row r="10" spans="1:3" ht="27.75" x14ac:dyDescent="0.4">
      <c r="A10" s="55">
        <v>8</v>
      </c>
      <c r="B10" s="61" t="s">
        <v>238</v>
      </c>
      <c r="C10" s="57"/>
    </row>
    <row r="11" spans="1:3" x14ac:dyDescent="0.4">
      <c r="A11" s="55">
        <v>9</v>
      </c>
      <c r="B11" s="61" t="s">
        <v>197</v>
      </c>
      <c r="C11" s="20"/>
    </row>
    <row r="12" spans="1:3" x14ac:dyDescent="0.4">
      <c r="A12" s="55">
        <v>10</v>
      </c>
      <c r="B12"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576A-52A9-4974-AFD2-2636C66025BD}">
  <dimension ref="A1"/>
  <sheetViews>
    <sheetView workbookViewId="0"/>
  </sheetViews>
  <sheetFormatPr baseColWidth="10" defaultColWidth="11.42578125" defaultRowHeight="13.9" x14ac:dyDescent="0.4"/>
  <cols>
    <col min="1" max="16384" width="11.42578125" style="10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8"/>
  <sheetViews>
    <sheetView workbookViewId="0">
      <selection activeCell="A2" sqref="A2:G2"/>
    </sheetView>
  </sheetViews>
  <sheetFormatPr baseColWidth="10" defaultColWidth="11.42578125" defaultRowHeight="15.4" x14ac:dyDescent="0.45"/>
  <cols>
    <col min="1" max="1" width="8.85546875" style="18" bestFit="1" customWidth="1"/>
    <col min="2" max="2" width="53.640625" style="37" bestFit="1" customWidth="1"/>
    <col min="3" max="3" width="6.85546875" style="18" bestFit="1" customWidth="1"/>
    <col min="4" max="16384" width="11.42578125" style="18"/>
  </cols>
  <sheetData>
    <row r="1" spans="1:3" ht="15.75" thickBot="1" x14ac:dyDescent="0.5">
      <c r="A1" s="23" t="s">
        <v>38</v>
      </c>
      <c r="B1" s="62">
        <v>16</v>
      </c>
      <c r="C1" s="18">
        <f>MAX($A$3:$A$18)-1</f>
        <v>15</v>
      </c>
    </row>
    <row r="2" spans="1:3" ht="15.75" thickTop="1" x14ac:dyDescent="0.45">
      <c r="A2" s="21" t="s">
        <v>33</v>
      </c>
      <c r="B2" s="63" t="s">
        <v>34</v>
      </c>
      <c r="C2" s="18" t="s">
        <v>35</v>
      </c>
    </row>
    <row r="3" spans="1:3" x14ac:dyDescent="0.45">
      <c r="A3" s="30">
        <v>1</v>
      </c>
      <c r="B3" s="61" t="s">
        <v>100</v>
      </c>
      <c r="C3" s="31"/>
    </row>
    <row r="4" spans="1:3" x14ac:dyDescent="0.45">
      <c r="A4" s="30">
        <v>2</v>
      </c>
      <c r="B4" s="61" t="s">
        <v>101</v>
      </c>
      <c r="C4" s="32" t="s">
        <v>36</v>
      </c>
    </row>
    <row r="5" spans="1:3" x14ac:dyDescent="0.45">
      <c r="A5" s="30">
        <v>3</v>
      </c>
      <c r="B5" s="61" t="s">
        <v>111</v>
      </c>
      <c r="C5" s="32"/>
    </row>
    <row r="6" spans="1:3" x14ac:dyDescent="0.45">
      <c r="A6" s="30">
        <v>4</v>
      </c>
      <c r="B6" s="61" t="s">
        <v>182</v>
      </c>
      <c r="C6" s="32" t="s">
        <v>36</v>
      </c>
    </row>
    <row r="7" spans="1:3" ht="27.75" x14ac:dyDescent="0.45">
      <c r="A7" s="30">
        <v>5</v>
      </c>
      <c r="B7" s="61" t="s">
        <v>114</v>
      </c>
      <c r="C7" s="32"/>
    </row>
    <row r="8" spans="1:3" x14ac:dyDescent="0.45">
      <c r="A8" s="30">
        <v>6</v>
      </c>
      <c r="B8" s="61" t="s">
        <v>115</v>
      </c>
    </row>
    <row r="9" spans="1:3" ht="27.75" x14ac:dyDescent="0.45">
      <c r="A9" s="30">
        <v>7</v>
      </c>
      <c r="B9" s="61" t="s">
        <v>116</v>
      </c>
      <c r="C9" s="32"/>
    </row>
    <row r="10" spans="1:3" x14ac:dyDescent="0.45">
      <c r="A10" s="30">
        <v>8</v>
      </c>
      <c r="B10" s="61" t="s">
        <v>161</v>
      </c>
      <c r="C10" s="32"/>
    </row>
    <row r="11" spans="1:3" x14ac:dyDescent="0.45">
      <c r="A11" s="30">
        <v>9</v>
      </c>
      <c r="B11" s="61" t="s">
        <v>179</v>
      </c>
      <c r="C11" s="32"/>
    </row>
    <row r="12" spans="1:3" x14ac:dyDescent="0.45">
      <c r="A12" s="30">
        <v>10</v>
      </c>
      <c r="B12" s="61" t="s">
        <v>234</v>
      </c>
      <c r="C12" s="32"/>
    </row>
    <row r="13" spans="1:3" ht="27.75" x14ac:dyDescent="0.45">
      <c r="A13" s="30">
        <v>11</v>
      </c>
      <c r="B13" s="61" t="s">
        <v>237</v>
      </c>
      <c r="C13" s="32"/>
    </row>
    <row r="14" spans="1:3" x14ac:dyDescent="0.45">
      <c r="A14" s="30">
        <v>12</v>
      </c>
      <c r="B14" s="61" t="s">
        <v>248</v>
      </c>
      <c r="C14" s="32"/>
    </row>
    <row r="15" spans="1:3" x14ac:dyDescent="0.45">
      <c r="A15" s="30">
        <v>13</v>
      </c>
      <c r="B15" s="61" t="s">
        <v>252</v>
      </c>
      <c r="C15" s="20"/>
    </row>
    <row r="16" spans="1:3" x14ac:dyDescent="0.45">
      <c r="A16" s="30">
        <v>14</v>
      </c>
      <c r="B16" s="61" t="s">
        <v>251</v>
      </c>
      <c r="C16" s="20"/>
    </row>
    <row r="17" spans="1:3" x14ac:dyDescent="0.45">
      <c r="A17" s="30">
        <v>15</v>
      </c>
      <c r="B17" s="61" t="s">
        <v>197</v>
      </c>
      <c r="C17" s="20"/>
    </row>
    <row r="18" spans="1:3" x14ac:dyDescent="0.45">
      <c r="A18" s="30">
        <v>16</v>
      </c>
      <c r="B18"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E23"/>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5" ht="15.75" thickBot="1" x14ac:dyDescent="0.5">
      <c r="A1" s="65" t="s">
        <v>67</v>
      </c>
      <c r="B1" s="62">
        <v>21</v>
      </c>
      <c r="C1" s="37">
        <f>MAX($A$3:$A$23)-1</f>
        <v>20</v>
      </c>
    </row>
    <row r="2" spans="1:5" ht="15.75" thickTop="1" x14ac:dyDescent="0.45">
      <c r="A2" s="36" t="s">
        <v>33</v>
      </c>
      <c r="B2" s="63" t="s">
        <v>34</v>
      </c>
      <c r="C2" s="37" t="s">
        <v>35</v>
      </c>
    </row>
    <row r="3" spans="1:5" x14ac:dyDescent="0.45">
      <c r="A3" s="66">
        <v>1</v>
      </c>
      <c r="B3" s="61" t="s">
        <v>268</v>
      </c>
      <c r="C3" s="32"/>
      <c r="E3" s="80"/>
    </row>
    <row r="4" spans="1:5" ht="27.75" x14ac:dyDescent="0.45">
      <c r="A4" s="66">
        <v>2</v>
      </c>
      <c r="B4" s="61" t="s">
        <v>269</v>
      </c>
      <c r="C4" s="32" t="s">
        <v>36</v>
      </c>
    </row>
    <row r="5" spans="1:5" x14ac:dyDescent="0.45">
      <c r="A5" s="66">
        <v>3</v>
      </c>
      <c r="B5" s="61" t="s">
        <v>270</v>
      </c>
      <c r="C5" s="32"/>
    </row>
    <row r="6" spans="1:5" ht="27.75" x14ac:dyDescent="0.45">
      <c r="A6" s="66">
        <v>4</v>
      </c>
      <c r="B6" s="61" t="s">
        <v>271</v>
      </c>
      <c r="C6" s="32"/>
    </row>
    <row r="7" spans="1:5" x14ac:dyDescent="0.45">
      <c r="A7" s="66">
        <v>5</v>
      </c>
      <c r="B7" s="61" t="s">
        <v>117</v>
      </c>
      <c r="C7" s="32"/>
    </row>
    <row r="8" spans="1:5" x14ac:dyDescent="0.45">
      <c r="A8" s="66">
        <v>6</v>
      </c>
      <c r="B8" s="61" t="s">
        <v>121</v>
      </c>
      <c r="C8" s="32" t="s">
        <v>36</v>
      </c>
    </row>
    <row r="9" spans="1:5" x14ac:dyDescent="0.45">
      <c r="A9" s="66">
        <v>7</v>
      </c>
      <c r="B9" s="61" t="s">
        <v>112</v>
      </c>
      <c r="C9" s="32"/>
    </row>
    <row r="10" spans="1:5" x14ac:dyDescent="0.45">
      <c r="A10" s="66">
        <v>8</v>
      </c>
      <c r="B10" s="61" t="s">
        <v>118</v>
      </c>
      <c r="C10" s="32"/>
    </row>
    <row r="11" spans="1:5" x14ac:dyDescent="0.45">
      <c r="A11" s="66">
        <v>9</v>
      </c>
      <c r="B11" s="61" t="s">
        <v>119</v>
      </c>
      <c r="C11" s="32"/>
    </row>
    <row r="12" spans="1:5" x14ac:dyDescent="0.45">
      <c r="A12" s="66">
        <v>10</v>
      </c>
      <c r="B12" s="61" t="s">
        <v>120</v>
      </c>
      <c r="C12" s="32"/>
    </row>
    <row r="13" spans="1:5" x14ac:dyDescent="0.45">
      <c r="A13" s="66">
        <v>11</v>
      </c>
      <c r="B13" s="61" t="s">
        <v>162</v>
      </c>
      <c r="C13" s="32"/>
    </row>
    <row r="14" spans="1:5" ht="27.75" x14ac:dyDescent="0.45">
      <c r="A14" s="66">
        <v>12</v>
      </c>
      <c r="B14" s="61" t="s">
        <v>163</v>
      </c>
      <c r="C14" s="32"/>
    </row>
    <row r="15" spans="1:5" ht="27.75" x14ac:dyDescent="0.45">
      <c r="A15" s="66">
        <v>13</v>
      </c>
      <c r="B15" s="61" t="s">
        <v>181</v>
      </c>
      <c r="C15" s="32"/>
    </row>
    <row r="16" spans="1:5" x14ac:dyDescent="0.45">
      <c r="A16" s="66">
        <v>14</v>
      </c>
      <c r="B16" s="61" t="s">
        <v>188</v>
      </c>
      <c r="C16" s="32"/>
    </row>
    <row r="17" spans="1:3" x14ac:dyDescent="0.45">
      <c r="A17" s="66">
        <v>15</v>
      </c>
      <c r="B17" s="61" t="s">
        <v>246</v>
      </c>
      <c r="C17" s="32"/>
    </row>
    <row r="18" spans="1:3" x14ac:dyDescent="0.45">
      <c r="A18" s="66">
        <v>16</v>
      </c>
      <c r="B18" s="61" t="s">
        <v>208</v>
      </c>
      <c r="C18" s="32"/>
    </row>
    <row r="19" spans="1:3" x14ac:dyDescent="0.45">
      <c r="A19" s="66">
        <v>17</v>
      </c>
      <c r="B19" s="61" t="s">
        <v>209</v>
      </c>
      <c r="C19" s="32"/>
    </row>
    <row r="20" spans="1:3" x14ac:dyDescent="0.45">
      <c r="A20" s="66">
        <v>18</v>
      </c>
      <c r="B20" s="61" t="s">
        <v>247</v>
      </c>
      <c r="C20" s="32"/>
    </row>
    <row r="21" spans="1:3" x14ac:dyDescent="0.45">
      <c r="A21" s="66">
        <v>19</v>
      </c>
      <c r="B21" s="61" t="s">
        <v>248</v>
      </c>
      <c r="C21" s="32"/>
    </row>
    <row r="22" spans="1:3" x14ac:dyDescent="0.45">
      <c r="A22" s="66">
        <v>20</v>
      </c>
      <c r="B22" s="61" t="s">
        <v>197</v>
      </c>
      <c r="C22" s="32"/>
    </row>
    <row r="23" spans="1:3" x14ac:dyDescent="0.45">
      <c r="A23" s="66">
        <v>21</v>
      </c>
      <c r="B23"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dimension ref="A1:C8"/>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28.15" thickBot="1" x14ac:dyDescent="0.5">
      <c r="A1" s="65" t="s">
        <v>170</v>
      </c>
      <c r="B1" s="62">
        <v>6</v>
      </c>
      <c r="C1" s="37">
        <f>MAX($A$3:$A$8)-1</f>
        <v>5</v>
      </c>
    </row>
    <row r="2" spans="1:3" ht="15.75" thickTop="1" x14ac:dyDescent="0.45">
      <c r="A2" s="36" t="s">
        <v>33</v>
      </c>
      <c r="B2" s="63" t="s">
        <v>34</v>
      </c>
      <c r="C2" s="37" t="s">
        <v>35</v>
      </c>
    </row>
    <row r="3" spans="1:3" ht="27.75" x14ac:dyDescent="0.45">
      <c r="A3" s="66">
        <v>1</v>
      </c>
      <c r="B3" s="61" t="s">
        <v>173</v>
      </c>
      <c r="C3" s="32"/>
    </row>
    <row r="4" spans="1:3" ht="27.75" x14ac:dyDescent="0.45">
      <c r="A4" s="66">
        <v>2</v>
      </c>
      <c r="B4" s="61" t="s">
        <v>172</v>
      </c>
      <c r="C4" s="32" t="s">
        <v>36</v>
      </c>
    </row>
    <row r="5" spans="1:3" ht="27.75" x14ac:dyDescent="0.45">
      <c r="A5" s="66">
        <v>3</v>
      </c>
      <c r="B5" s="61" t="s">
        <v>228</v>
      </c>
      <c r="C5" s="32"/>
    </row>
    <row r="6" spans="1:3" x14ac:dyDescent="0.45">
      <c r="A6" s="66">
        <v>4</v>
      </c>
      <c r="B6" s="61" t="s">
        <v>233</v>
      </c>
      <c r="C6" s="32"/>
    </row>
    <row r="7" spans="1:3" x14ac:dyDescent="0.45">
      <c r="A7" s="66">
        <v>5</v>
      </c>
      <c r="B7" s="61" t="s">
        <v>197</v>
      </c>
      <c r="C7" s="61"/>
    </row>
    <row r="8" spans="1:3" x14ac:dyDescent="0.45">
      <c r="A8" s="66">
        <v>6</v>
      </c>
      <c r="B8"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12"/>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15.75" thickBot="1" x14ac:dyDescent="0.5">
      <c r="A1" s="65" t="s">
        <v>190</v>
      </c>
      <c r="B1" s="62">
        <v>10</v>
      </c>
      <c r="C1" s="37">
        <f>MAX($A$3:$A$12)-1</f>
        <v>9</v>
      </c>
    </row>
    <row r="2" spans="1:3" ht="15.75" thickTop="1" x14ac:dyDescent="0.45">
      <c r="A2" s="36" t="s">
        <v>33</v>
      </c>
      <c r="B2" s="63" t="s">
        <v>34</v>
      </c>
      <c r="C2" s="37" t="s">
        <v>35</v>
      </c>
    </row>
    <row r="3" spans="1:3" x14ac:dyDescent="0.45">
      <c r="A3" s="66">
        <v>1</v>
      </c>
      <c r="B3" s="61" t="s">
        <v>198</v>
      </c>
      <c r="C3" s="32"/>
    </row>
    <row r="4" spans="1:3" x14ac:dyDescent="0.45">
      <c r="A4" s="66">
        <v>2</v>
      </c>
      <c r="B4" s="61" t="s">
        <v>199</v>
      </c>
      <c r="C4" s="32" t="s">
        <v>36</v>
      </c>
    </row>
    <row r="5" spans="1:3" x14ac:dyDescent="0.45">
      <c r="A5" s="66">
        <v>3</v>
      </c>
      <c r="B5" s="61" t="s">
        <v>210</v>
      </c>
      <c r="C5" s="32"/>
    </row>
    <row r="6" spans="1:3" x14ac:dyDescent="0.45">
      <c r="A6" s="66">
        <v>4</v>
      </c>
      <c r="B6" s="61" t="s">
        <v>211</v>
      </c>
      <c r="C6" s="32"/>
    </row>
    <row r="7" spans="1:3" x14ac:dyDescent="0.45">
      <c r="A7" s="66">
        <v>5</v>
      </c>
      <c r="B7" s="61" t="s">
        <v>212</v>
      </c>
      <c r="C7" s="32"/>
    </row>
    <row r="8" spans="1:3" x14ac:dyDescent="0.45">
      <c r="A8" s="66">
        <v>6</v>
      </c>
      <c r="B8" s="61" t="s">
        <v>213</v>
      </c>
      <c r="C8" s="32"/>
    </row>
    <row r="9" spans="1:3" x14ac:dyDescent="0.45">
      <c r="A9" s="66">
        <v>7</v>
      </c>
      <c r="B9" s="61" t="s">
        <v>214</v>
      </c>
      <c r="C9" s="32"/>
    </row>
    <row r="10" spans="1:3" x14ac:dyDescent="0.45">
      <c r="A10" s="66">
        <v>8</v>
      </c>
      <c r="B10" s="61" t="s">
        <v>289</v>
      </c>
      <c r="C10" s="32"/>
    </row>
    <row r="11" spans="1:3" x14ac:dyDescent="0.45">
      <c r="A11" s="66">
        <v>9</v>
      </c>
      <c r="B11" s="61" t="s">
        <v>197</v>
      </c>
      <c r="C11" s="61"/>
    </row>
    <row r="12" spans="1:3" x14ac:dyDescent="0.45">
      <c r="A12" s="66">
        <v>10</v>
      </c>
      <c r="B12"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C11"/>
  <sheetViews>
    <sheetView workbookViewId="0">
      <selection activeCell="A2" sqref="A2:G2"/>
    </sheetView>
  </sheetViews>
  <sheetFormatPr baseColWidth="10" defaultColWidth="11.42578125" defaultRowHeight="15.4" x14ac:dyDescent="0.45"/>
  <cols>
    <col min="1" max="1" width="8.85546875" style="37" bestFit="1" customWidth="1"/>
    <col min="2" max="2" width="57.85546875" style="37" bestFit="1" customWidth="1"/>
    <col min="3" max="3" width="6.85546875" style="37" bestFit="1" customWidth="1"/>
    <col min="4" max="16384" width="11.42578125" style="37"/>
  </cols>
  <sheetData>
    <row r="1" spans="1:3" ht="15.75" thickBot="1" x14ac:dyDescent="0.5">
      <c r="A1" s="65" t="s">
        <v>195</v>
      </c>
      <c r="B1" s="62">
        <v>9</v>
      </c>
      <c r="C1" s="37">
        <f>MAX($A$10:$A$11)-1</f>
        <v>8</v>
      </c>
    </row>
    <row r="2" spans="1:3" ht="15.75" thickTop="1" x14ac:dyDescent="0.45">
      <c r="A2" s="36" t="s">
        <v>33</v>
      </c>
      <c r="B2" s="63" t="s">
        <v>34</v>
      </c>
      <c r="C2" s="37" t="s">
        <v>35</v>
      </c>
    </row>
    <row r="3" spans="1:3" x14ac:dyDescent="0.45">
      <c r="A3" s="76">
        <v>1</v>
      </c>
      <c r="B3" s="61" t="s">
        <v>218</v>
      </c>
    </row>
    <row r="4" spans="1:3" x14ac:dyDescent="0.45">
      <c r="A4" s="76">
        <v>2</v>
      </c>
      <c r="B4" s="61" t="s">
        <v>217</v>
      </c>
    </row>
    <row r="5" spans="1:3" x14ac:dyDescent="0.45">
      <c r="A5" s="76">
        <v>3</v>
      </c>
      <c r="B5" s="61" t="s">
        <v>216</v>
      </c>
    </row>
    <row r="6" spans="1:3" x14ac:dyDescent="0.45">
      <c r="A6" s="76">
        <v>4</v>
      </c>
      <c r="B6" s="61" t="s">
        <v>215</v>
      </c>
    </row>
    <row r="7" spans="1:3" x14ac:dyDescent="0.45">
      <c r="A7" s="76">
        <v>5</v>
      </c>
      <c r="B7" s="61" t="s">
        <v>232</v>
      </c>
    </row>
    <row r="8" spans="1:3" x14ac:dyDescent="0.45">
      <c r="A8" s="76">
        <v>6</v>
      </c>
      <c r="B8" s="61" t="s">
        <v>304</v>
      </c>
    </row>
    <row r="9" spans="1:3" x14ac:dyDescent="0.45">
      <c r="A9" s="76">
        <v>7</v>
      </c>
      <c r="B9" s="61" t="s">
        <v>305</v>
      </c>
    </row>
    <row r="10" spans="1:3" x14ac:dyDescent="0.45">
      <c r="A10" s="76">
        <v>8</v>
      </c>
      <c r="B10" s="61" t="s">
        <v>197</v>
      </c>
      <c r="C10" s="61"/>
    </row>
    <row r="11" spans="1:3" x14ac:dyDescent="0.45">
      <c r="A11" s="76">
        <v>9</v>
      </c>
      <c r="B11"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dimension ref="A1:C17"/>
  <sheetViews>
    <sheetView workbookViewId="0">
      <selection activeCell="A2" sqref="A2:G2"/>
    </sheetView>
  </sheetViews>
  <sheetFormatPr baseColWidth="10" defaultColWidth="11.42578125" defaultRowHeight="15.4" x14ac:dyDescent="0.45"/>
  <cols>
    <col min="1" max="1" width="8.85546875" style="37" bestFit="1" customWidth="1"/>
    <col min="2" max="2" width="58.42578125" style="37" customWidth="1"/>
    <col min="3" max="3" width="6.85546875" style="37" bestFit="1" customWidth="1"/>
    <col min="4" max="16384" width="11.42578125" style="37"/>
  </cols>
  <sheetData>
    <row r="1" spans="1:3" ht="15.75" thickBot="1" x14ac:dyDescent="0.5">
      <c r="A1" s="65" t="s">
        <v>219</v>
      </c>
      <c r="B1" s="62">
        <v>15</v>
      </c>
      <c r="C1" s="37">
        <f>MAX($A$17:$A$17)-1</f>
        <v>14</v>
      </c>
    </row>
    <row r="2" spans="1:3" ht="15.75" thickTop="1" x14ac:dyDescent="0.45">
      <c r="A2" s="36" t="s">
        <v>33</v>
      </c>
      <c r="B2" s="63" t="s">
        <v>34</v>
      </c>
      <c r="C2" s="37" t="s">
        <v>35</v>
      </c>
    </row>
    <row r="3" spans="1:3" ht="27.75" x14ac:dyDescent="0.45">
      <c r="A3" s="76">
        <v>1</v>
      </c>
      <c r="B3" s="61" t="s">
        <v>226</v>
      </c>
    </row>
    <row r="4" spans="1:3" ht="27.75" x14ac:dyDescent="0.45">
      <c r="A4" s="76">
        <v>2</v>
      </c>
      <c r="B4" s="61" t="s">
        <v>227</v>
      </c>
      <c r="C4" s="37" t="s">
        <v>36</v>
      </c>
    </row>
    <row r="5" spans="1:3" x14ac:dyDescent="0.45">
      <c r="A5" s="76">
        <v>3</v>
      </c>
      <c r="B5" s="61" t="s">
        <v>221</v>
      </c>
    </row>
    <row r="6" spans="1:3" x14ac:dyDescent="0.45">
      <c r="A6" s="76">
        <v>4</v>
      </c>
      <c r="B6" s="61" t="s">
        <v>222</v>
      </c>
    </row>
    <row r="7" spans="1:3" x14ac:dyDescent="0.45">
      <c r="A7" s="76">
        <v>5</v>
      </c>
      <c r="B7" s="61" t="s">
        <v>288</v>
      </c>
    </row>
    <row r="8" spans="1:3" s="81" customFormat="1" x14ac:dyDescent="0.45">
      <c r="A8" s="76">
        <v>6</v>
      </c>
      <c r="B8" s="61" t="s">
        <v>230</v>
      </c>
    </row>
    <row r="9" spans="1:3" s="81" customFormat="1" x14ac:dyDescent="0.45">
      <c r="A9" s="76">
        <v>7</v>
      </c>
      <c r="B9" s="61" t="s">
        <v>183</v>
      </c>
    </row>
    <row r="10" spans="1:3" x14ac:dyDescent="0.45">
      <c r="A10" s="76">
        <v>8</v>
      </c>
      <c r="B10" s="61" t="s">
        <v>253</v>
      </c>
    </row>
    <row r="11" spans="1:3" x14ac:dyDescent="0.45">
      <c r="A11" s="76">
        <v>9</v>
      </c>
      <c r="B11" s="61" t="s">
        <v>236</v>
      </c>
    </row>
    <row r="12" spans="1:3" x14ac:dyDescent="0.45">
      <c r="A12" s="76">
        <v>10</v>
      </c>
      <c r="B12" s="61" t="s">
        <v>154</v>
      </c>
      <c r="C12" s="81"/>
    </row>
    <row r="13" spans="1:3" x14ac:dyDescent="0.45">
      <c r="A13" s="76">
        <v>11</v>
      </c>
      <c r="B13" s="61" t="s">
        <v>255</v>
      </c>
    </row>
    <row r="14" spans="1:3" x14ac:dyDescent="0.45">
      <c r="A14" s="76">
        <v>12</v>
      </c>
      <c r="B14" s="61" t="s">
        <v>275</v>
      </c>
    </row>
    <row r="15" spans="1:3" x14ac:dyDescent="0.45">
      <c r="A15" s="76">
        <v>13</v>
      </c>
      <c r="B15" s="61" t="s">
        <v>274</v>
      </c>
    </row>
    <row r="16" spans="1:3" x14ac:dyDescent="0.45">
      <c r="A16" s="76">
        <v>14</v>
      </c>
      <c r="B16" s="61" t="s">
        <v>197</v>
      </c>
      <c r="C16" s="61"/>
    </row>
    <row r="17" spans="1:2" x14ac:dyDescent="0.45">
      <c r="A17" s="76">
        <v>15</v>
      </c>
      <c r="B17"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787C-E007-49E0-8072-9427940E027D}">
  <dimension ref="A1:I55"/>
  <sheetViews>
    <sheetView workbookViewId="0"/>
  </sheetViews>
  <sheetFormatPr baseColWidth="10" defaultColWidth="11.42578125" defaultRowHeight="13.9" x14ac:dyDescent="0.4"/>
  <cols>
    <col min="1" max="16384" width="11.42578125" style="86"/>
  </cols>
  <sheetData>
    <row r="1" spans="1:9" x14ac:dyDescent="0.4">
      <c r="A1" s="106"/>
      <c r="B1" s="106"/>
      <c r="C1" s="106"/>
      <c r="D1" s="106"/>
      <c r="E1" s="106"/>
      <c r="F1" s="106"/>
      <c r="G1" s="106"/>
      <c r="H1" s="106"/>
      <c r="I1" s="106"/>
    </row>
    <row r="2" spans="1:9" x14ac:dyDescent="0.4">
      <c r="A2" s="106"/>
      <c r="B2" s="106"/>
      <c r="C2" s="106"/>
      <c r="D2" s="106"/>
      <c r="E2" s="106"/>
      <c r="F2" s="106"/>
      <c r="G2" s="106"/>
      <c r="H2" s="106"/>
      <c r="I2" s="106"/>
    </row>
    <row r="3" spans="1:9" x14ac:dyDescent="0.4">
      <c r="A3" s="106"/>
      <c r="B3" s="106"/>
      <c r="C3" s="106"/>
      <c r="D3" s="106"/>
      <c r="E3" s="106"/>
      <c r="F3" s="106"/>
      <c r="G3" s="106"/>
      <c r="H3" s="106"/>
      <c r="I3" s="106"/>
    </row>
    <row r="4" spans="1:9" x14ac:dyDescent="0.4">
      <c r="A4" s="106"/>
      <c r="B4" s="106"/>
      <c r="C4" s="106"/>
      <c r="D4" s="106"/>
      <c r="E4" s="106"/>
      <c r="F4" s="106"/>
      <c r="G4" s="106"/>
      <c r="H4" s="106"/>
      <c r="I4" s="106"/>
    </row>
    <row r="5" spans="1:9" x14ac:dyDescent="0.4">
      <c r="A5" s="106"/>
      <c r="B5" s="106"/>
      <c r="C5" s="106"/>
      <c r="D5" s="106"/>
      <c r="E5" s="106"/>
      <c r="F5" s="106"/>
      <c r="G5" s="106"/>
      <c r="H5" s="106"/>
      <c r="I5" s="106"/>
    </row>
    <row r="6" spans="1:9" x14ac:dyDescent="0.4">
      <c r="A6" s="106"/>
      <c r="B6" s="106"/>
      <c r="C6" s="106"/>
      <c r="D6" s="106"/>
      <c r="E6" s="106"/>
      <c r="F6" s="106"/>
      <c r="G6" s="106"/>
      <c r="H6" s="106"/>
      <c r="I6" s="106"/>
    </row>
    <row r="7" spans="1:9" x14ac:dyDescent="0.4">
      <c r="A7" s="106"/>
      <c r="B7" s="106"/>
      <c r="C7" s="106"/>
      <c r="D7" s="106"/>
      <c r="E7" s="106"/>
      <c r="F7" s="106"/>
      <c r="G7" s="106"/>
      <c r="H7" s="106"/>
      <c r="I7" s="106"/>
    </row>
    <row r="8" spans="1:9" x14ac:dyDescent="0.4">
      <c r="A8" s="106"/>
      <c r="B8" s="106"/>
      <c r="C8" s="106"/>
      <c r="D8" s="106"/>
      <c r="E8" s="106"/>
      <c r="F8" s="106"/>
      <c r="G8" s="106"/>
      <c r="H8" s="106"/>
      <c r="I8" s="106"/>
    </row>
    <row r="9" spans="1:9" x14ac:dyDescent="0.4">
      <c r="A9" s="106"/>
      <c r="B9" s="106"/>
      <c r="C9" s="106"/>
      <c r="D9" s="106"/>
      <c r="E9" s="106"/>
      <c r="F9" s="106"/>
      <c r="G9" s="106"/>
      <c r="H9" s="106"/>
      <c r="I9" s="106"/>
    </row>
    <row r="10" spans="1:9" x14ac:dyDescent="0.4">
      <c r="A10" s="106"/>
      <c r="B10" s="106"/>
      <c r="C10" s="106"/>
      <c r="D10" s="106"/>
      <c r="E10" s="106"/>
      <c r="F10" s="106"/>
      <c r="G10" s="106"/>
      <c r="H10" s="106"/>
      <c r="I10" s="106"/>
    </row>
    <row r="11" spans="1:9" x14ac:dyDescent="0.4">
      <c r="A11" s="106"/>
      <c r="B11" s="106"/>
      <c r="C11" s="106"/>
      <c r="D11" s="106"/>
      <c r="E11" s="106"/>
      <c r="F11" s="106"/>
      <c r="G11" s="106"/>
      <c r="H11" s="106"/>
      <c r="I11" s="106"/>
    </row>
    <row r="12" spans="1:9" x14ac:dyDescent="0.4">
      <c r="A12" s="106"/>
      <c r="B12" s="106"/>
      <c r="C12" s="106"/>
      <c r="D12" s="106"/>
      <c r="E12" s="106"/>
      <c r="F12" s="106"/>
      <c r="G12" s="106"/>
      <c r="H12" s="106"/>
      <c r="I12" s="106"/>
    </row>
    <row r="13" spans="1:9" x14ac:dyDescent="0.4">
      <c r="A13" s="106"/>
      <c r="B13" s="106"/>
      <c r="C13" s="106"/>
      <c r="D13" s="106"/>
      <c r="E13" s="106"/>
      <c r="F13" s="106"/>
      <c r="G13" s="106"/>
      <c r="H13" s="106"/>
      <c r="I13" s="106"/>
    </row>
    <row r="14" spans="1:9" x14ac:dyDescent="0.4">
      <c r="A14" s="106"/>
      <c r="B14" s="106"/>
      <c r="C14" s="106"/>
      <c r="D14" s="106"/>
      <c r="E14" s="106"/>
      <c r="F14" s="106"/>
      <c r="G14" s="106"/>
      <c r="H14" s="106"/>
      <c r="I14" s="106"/>
    </row>
    <row r="15" spans="1:9" x14ac:dyDescent="0.4">
      <c r="A15" s="106"/>
      <c r="B15" s="106"/>
      <c r="C15" s="106"/>
      <c r="D15" s="106"/>
      <c r="E15" s="106"/>
      <c r="F15" s="106"/>
      <c r="G15" s="106"/>
      <c r="H15" s="106"/>
      <c r="I15" s="106"/>
    </row>
    <row r="16" spans="1:9" x14ac:dyDescent="0.4">
      <c r="A16" s="106"/>
      <c r="B16" s="106"/>
      <c r="C16" s="106"/>
      <c r="D16" s="106"/>
      <c r="E16" s="106"/>
      <c r="F16" s="106"/>
      <c r="G16" s="106"/>
      <c r="H16" s="106"/>
      <c r="I16" s="106"/>
    </row>
    <row r="17" spans="1:9" x14ac:dyDescent="0.4">
      <c r="A17" s="106"/>
      <c r="B17" s="106"/>
      <c r="C17" s="106"/>
      <c r="D17" s="106"/>
      <c r="E17" s="106"/>
      <c r="F17" s="106"/>
      <c r="G17" s="106"/>
      <c r="H17" s="106"/>
      <c r="I17" s="106"/>
    </row>
    <row r="18" spans="1:9" x14ac:dyDescent="0.4">
      <c r="A18" s="106"/>
      <c r="B18" s="106"/>
      <c r="C18" s="106"/>
      <c r="D18" s="106"/>
      <c r="E18" s="106"/>
      <c r="F18" s="106"/>
      <c r="G18" s="106"/>
      <c r="H18" s="106"/>
      <c r="I18" s="106"/>
    </row>
    <row r="19" spans="1:9" x14ac:dyDescent="0.4">
      <c r="A19" s="106"/>
      <c r="B19" s="106"/>
      <c r="C19" s="106"/>
      <c r="D19" s="106"/>
      <c r="E19" s="106"/>
      <c r="F19" s="106"/>
      <c r="G19" s="106"/>
      <c r="H19" s="106"/>
      <c r="I19" s="106"/>
    </row>
    <row r="20" spans="1:9" x14ac:dyDescent="0.4">
      <c r="A20" s="106"/>
      <c r="B20" s="106"/>
      <c r="C20" s="106"/>
      <c r="D20" s="106"/>
      <c r="E20" s="106"/>
      <c r="F20" s="106"/>
      <c r="G20" s="106"/>
      <c r="H20" s="106"/>
      <c r="I20" s="106"/>
    </row>
    <row r="21" spans="1:9" x14ac:dyDescent="0.4">
      <c r="A21" s="106"/>
      <c r="B21" s="106"/>
      <c r="C21" s="106"/>
      <c r="D21" s="106"/>
      <c r="E21" s="106"/>
      <c r="F21" s="106"/>
      <c r="G21" s="106"/>
      <c r="H21" s="106"/>
      <c r="I21" s="106"/>
    </row>
    <row r="22" spans="1:9" x14ac:dyDescent="0.4">
      <c r="A22" s="106"/>
      <c r="B22" s="106"/>
      <c r="C22" s="106"/>
      <c r="D22" s="106"/>
      <c r="E22" s="106"/>
      <c r="F22" s="106"/>
      <c r="G22" s="106"/>
      <c r="H22" s="106"/>
      <c r="I22" s="106"/>
    </row>
    <row r="23" spans="1:9" x14ac:dyDescent="0.4">
      <c r="A23" s="106"/>
      <c r="B23" s="106"/>
      <c r="C23" s="106"/>
      <c r="D23" s="106"/>
      <c r="E23" s="106"/>
      <c r="F23" s="106"/>
      <c r="G23" s="106"/>
      <c r="H23" s="106"/>
      <c r="I23" s="106"/>
    </row>
    <row r="24" spans="1:9" x14ac:dyDescent="0.4">
      <c r="A24" s="106"/>
      <c r="B24" s="106"/>
      <c r="C24" s="106"/>
      <c r="D24" s="106"/>
      <c r="E24" s="106"/>
      <c r="F24" s="106"/>
      <c r="G24" s="106"/>
      <c r="H24" s="106"/>
      <c r="I24" s="106"/>
    </row>
    <row r="25" spans="1:9" x14ac:dyDescent="0.4">
      <c r="A25" s="106"/>
      <c r="B25" s="106"/>
      <c r="C25" s="106"/>
      <c r="D25" s="106"/>
      <c r="E25" s="106"/>
      <c r="F25" s="106"/>
      <c r="G25" s="106"/>
      <c r="H25" s="106"/>
      <c r="I25" s="106"/>
    </row>
    <row r="26" spans="1:9" x14ac:dyDescent="0.4">
      <c r="A26" s="106"/>
      <c r="B26" s="106"/>
      <c r="C26" s="106"/>
      <c r="D26" s="106"/>
      <c r="E26" s="106"/>
      <c r="F26" s="106"/>
      <c r="G26" s="106"/>
      <c r="H26" s="106"/>
      <c r="I26" s="106"/>
    </row>
    <row r="27" spans="1:9" x14ac:dyDescent="0.4">
      <c r="A27" s="106"/>
      <c r="B27" s="106"/>
      <c r="C27" s="106"/>
      <c r="D27" s="106"/>
      <c r="E27" s="106"/>
      <c r="F27" s="106"/>
      <c r="G27" s="106"/>
      <c r="H27" s="106"/>
      <c r="I27" s="106"/>
    </row>
    <row r="28" spans="1:9" x14ac:dyDescent="0.4">
      <c r="A28" s="106"/>
      <c r="B28" s="106"/>
      <c r="C28" s="106"/>
      <c r="D28" s="106"/>
      <c r="E28" s="106"/>
      <c r="F28" s="106"/>
      <c r="G28" s="106"/>
      <c r="H28" s="106"/>
      <c r="I28" s="106"/>
    </row>
    <row r="29" spans="1:9" x14ac:dyDescent="0.4">
      <c r="A29" s="106"/>
      <c r="B29" s="106"/>
      <c r="C29" s="106"/>
      <c r="D29" s="106"/>
      <c r="E29" s="106"/>
      <c r="F29" s="106"/>
      <c r="G29" s="106"/>
      <c r="H29" s="106"/>
      <c r="I29" s="106"/>
    </row>
    <row r="30" spans="1:9" x14ac:dyDescent="0.4">
      <c r="A30" s="106"/>
      <c r="B30" s="106"/>
      <c r="C30" s="106"/>
      <c r="D30" s="106"/>
      <c r="E30" s="106"/>
      <c r="F30" s="106"/>
      <c r="G30" s="106"/>
      <c r="H30" s="106"/>
      <c r="I30" s="106"/>
    </row>
    <row r="31" spans="1:9" x14ac:dyDescent="0.4">
      <c r="A31" s="106"/>
      <c r="B31" s="106"/>
      <c r="C31" s="106"/>
      <c r="D31" s="106"/>
      <c r="E31" s="106"/>
      <c r="F31" s="106"/>
      <c r="G31" s="106"/>
      <c r="H31" s="106"/>
      <c r="I31" s="106"/>
    </row>
    <row r="32" spans="1:9" x14ac:dyDescent="0.4">
      <c r="A32" s="106"/>
      <c r="B32" s="106"/>
      <c r="C32" s="106"/>
      <c r="D32" s="106"/>
      <c r="E32" s="106"/>
      <c r="F32" s="106"/>
      <c r="G32" s="106"/>
      <c r="H32" s="106"/>
      <c r="I32" s="106"/>
    </row>
    <row r="33" spans="1:9" x14ac:dyDescent="0.4">
      <c r="A33" s="106"/>
      <c r="B33" s="106"/>
      <c r="C33" s="106"/>
      <c r="D33" s="106"/>
      <c r="E33" s="106"/>
      <c r="F33" s="106"/>
      <c r="G33" s="106"/>
      <c r="H33" s="106"/>
      <c r="I33" s="106"/>
    </row>
    <row r="34" spans="1:9" x14ac:dyDescent="0.4">
      <c r="A34" s="106"/>
      <c r="B34" s="106"/>
      <c r="C34" s="106"/>
      <c r="D34" s="106"/>
      <c r="E34" s="106"/>
      <c r="F34" s="106"/>
      <c r="G34" s="106"/>
      <c r="H34" s="106"/>
      <c r="I34" s="106"/>
    </row>
    <row r="35" spans="1:9" x14ac:dyDescent="0.4">
      <c r="A35" s="106"/>
      <c r="B35" s="106"/>
      <c r="C35" s="106"/>
      <c r="D35" s="106"/>
      <c r="E35" s="106"/>
      <c r="F35" s="106"/>
      <c r="G35" s="106"/>
      <c r="H35" s="106"/>
      <c r="I35" s="106"/>
    </row>
    <row r="36" spans="1:9" x14ac:dyDescent="0.4">
      <c r="A36" s="106"/>
      <c r="B36" s="106"/>
      <c r="C36" s="106"/>
      <c r="D36" s="106"/>
      <c r="E36" s="106"/>
      <c r="F36" s="106"/>
      <c r="G36" s="106"/>
      <c r="H36" s="106"/>
      <c r="I36" s="106"/>
    </row>
    <row r="37" spans="1:9" x14ac:dyDescent="0.4">
      <c r="A37" s="106"/>
      <c r="B37" s="106"/>
      <c r="C37" s="106"/>
      <c r="D37" s="106"/>
      <c r="E37" s="106"/>
      <c r="F37" s="106"/>
      <c r="G37" s="106"/>
      <c r="H37" s="106"/>
      <c r="I37" s="106"/>
    </row>
    <row r="38" spans="1:9" x14ac:dyDescent="0.4">
      <c r="A38" s="106"/>
      <c r="B38" s="106"/>
      <c r="C38" s="106"/>
      <c r="D38" s="106"/>
      <c r="E38" s="106"/>
      <c r="F38" s="106"/>
      <c r="G38" s="106"/>
      <c r="H38" s="106"/>
      <c r="I38" s="106"/>
    </row>
    <row r="39" spans="1:9" x14ac:dyDescent="0.4">
      <c r="A39" s="106"/>
      <c r="B39" s="106"/>
      <c r="C39" s="106"/>
      <c r="D39" s="106"/>
      <c r="E39" s="106"/>
      <c r="F39" s="106"/>
      <c r="G39" s="106"/>
      <c r="H39" s="106"/>
      <c r="I39" s="106"/>
    </row>
    <row r="40" spans="1:9" x14ac:dyDescent="0.4">
      <c r="A40" s="106"/>
      <c r="B40" s="106"/>
      <c r="C40" s="106"/>
      <c r="D40" s="106"/>
      <c r="E40" s="106"/>
      <c r="F40" s="106"/>
      <c r="G40" s="106"/>
      <c r="H40" s="106"/>
      <c r="I40" s="106"/>
    </row>
    <row r="41" spans="1:9" x14ac:dyDescent="0.4">
      <c r="A41" s="106"/>
      <c r="B41" s="106"/>
      <c r="C41" s="106"/>
      <c r="D41" s="106"/>
      <c r="E41" s="106"/>
      <c r="F41" s="106"/>
      <c r="G41" s="106"/>
      <c r="H41" s="106"/>
      <c r="I41" s="106"/>
    </row>
    <row r="42" spans="1:9" x14ac:dyDescent="0.4">
      <c r="A42" s="106"/>
      <c r="B42" s="106"/>
      <c r="C42" s="106"/>
      <c r="D42" s="106"/>
      <c r="E42" s="106"/>
      <c r="F42" s="106"/>
      <c r="G42" s="106"/>
      <c r="H42" s="106"/>
      <c r="I42" s="106"/>
    </row>
    <row r="43" spans="1:9" x14ac:dyDescent="0.4">
      <c r="A43" s="106"/>
      <c r="B43" s="106"/>
      <c r="C43" s="106"/>
      <c r="D43" s="106"/>
      <c r="E43" s="106"/>
      <c r="F43" s="106"/>
      <c r="G43" s="106"/>
      <c r="H43" s="106"/>
      <c r="I43" s="106"/>
    </row>
    <row r="44" spans="1:9" x14ac:dyDescent="0.4">
      <c r="A44" s="106"/>
      <c r="B44" s="106"/>
      <c r="C44" s="106"/>
      <c r="D44" s="106"/>
      <c r="E44" s="106"/>
      <c r="F44" s="106"/>
      <c r="G44" s="106"/>
      <c r="H44" s="106"/>
      <c r="I44" s="106"/>
    </row>
    <row r="45" spans="1:9" x14ac:dyDescent="0.4">
      <c r="A45" s="106"/>
      <c r="B45" s="106"/>
      <c r="C45" s="106"/>
      <c r="D45" s="106"/>
      <c r="E45" s="106"/>
      <c r="F45" s="106"/>
      <c r="G45" s="106"/>
      <c r="H45" s="106"/>
      <c r="I45" s="106"/>
    </row>
    <row r="46" spans="1:9" x14ac:dyDescent="0.4">
      <c r="A46" s="106"/>
      <c r="B46" s="106"/>
      <c r="C46" s="106"/>
      <c r="D46" s="106"/>
      <c r="E46" s="106"/>
      <c r="F46" s="106"/>
      <c r="G46" s="106"/>
      <c r="H46" s="106"/>
      <c r="I46" s="106"/>
    </row>
    <row r="47" spans="1:9" x14ac:dyDescent="0.4">
      <c r="A47" s="106"/>
      <c r="B47" s="106"/>
      <c r="C47" s="106"/>
      <c r="D47" s="106"/>
      <c r="E47" s="106"/>
      <c r="F47" s="106"/>
      <c r="G47" s="106"/>
      <c r="H47" s="106"/>
      <c r="I47" s="106"/>
    </row>
    <row r="48" spans="1:9" x14ac:dyDescent="0.4">
      <c r="A48" s="106"/>
      <c r="B48" s="106"/>
      <c r="C48" s="106"/>
      <c r="D48" s="106"/>
      <c r="E48" s="106"/>
      <c r="F48" s="106"/>
      <c r="G48" s="106"/>
      <c r="H48" s="106"/>
      <c r="I48" s="106"/>
    </row>
    <row r="49" spans="1:9" x14ac:dyDescent="0.4">
      <c r="A49" s="106"/>
      <c r="B49" s="106"/>
      <c r="C49" s="106"/>
      <c r="D49" s="106"/>
      <c r="E49" s="106"/>
      <c r="F49" s="106"/>
      <c r="G49" s="106"/>
      <c r="H49" s="106"/>
      <c r="I49" s="106"/>
    </row>
    <row r="50" spans="1:9" x14ac:dyDescent="0.4">
      <c r="A50" s="106"/>
      <c r="B50" s="106"/>
      <c r="C50" s="106"/>
      <c r="D50" s="106"/>
      <c r="E50" s="106"/>
      <c r="F50" s="106"/>
      <c r="G50" s="106"/>
      <c r="H50" s="106"/>
      <c r="I50" s="106"/>
    </row>
    <row r="51" spans="1:9" x14ac:dyDescent="0.4">
      <c r="A51" s="107" t="s">
        <v>307</v>
      </c>
      <c r="B51" s="107"/>
      <c r="C51" s="107"/>
      <c r="D51" s="107"/>
      <c r="E51" s="107"/>
      <c r="F51" s="106"/>
      <c r="G51" s="106"/>
      <c r="H51" s="106"/>
      <c r="I51" s="106"/>
    </row>
    <row r="52" spans="1:9" x14ac:dyDescent="0.4">
      <c r="A52" s="108" t="s">
        <v>308</v>
      </c>
      <c r="B52" s="107"/>
      <c r="C52" s="107"/>
      <c r="D52" s="107"/>
      <c r="E52" s="107"/>
      <c r="F52" s="106"/>
      <c r="G52" s="106"/>
      <c r="H52" s="106"/>
      <c r="I52" s="106"/>
    </row>
    <row r="53" spans="1:9" x14ac:dyDescent="0.4">
      <c r="B53" s="106"/>
      <c r="C53" s="106"/>
      <c r="D53" s="106"/>
      <c r="E53" s="106"/>
      <c r="F53" s="106"/>
      <c r="G53" s="106"/>
      <c r="H53" s="106"/>
      <c r="I53" s="106"/>
    </row>
    <row r="54" spans="1:9" x14ac:dyDescent="0.4">
      <c r="A54" s="106"/>
      <c r="B54" s="106"/>
      <c r="C54" s="106"/>
      <c r="D54" s="106"/>
      <c r="E54" s="106"/>
      <c r="F54" s="106"/>
      <c r="G54" s="106"/>
      <c r="H54" s="106"/>
      <c r="I54" s="106"/>
    </row>
    <row r="55" spans="1:9" x14ac:dyDescent="0.4">
      <c r="A55" s="106"/>
      <c r="B55" s="106"/>
      <c r="C55" s="106"/>
      <c r="D55" s="106"/>
      <c r="E55" s="106"/>
      <c r="F55" s="106"/>
      <c r="G55" s="106"/>
      <c r="H55" s="106"/>
      <c r="I55" s="106"/>
    </row>
  </sheetData>
  <sheetProtection algorithmName="SHA-512" hashValue="OEQ3J6TOdJP7vB50FNHvZR+ZGgZxQjfx+umE6GKmc6pG9taOiEMYNB+PmKaPmmCMsEI1KDTNvHY3gB13Xuc9Qg==" saltValue="FpfYAka2ZUAhWXcA4Lco8w==" spinCount="100000" sheet="1" objects="1" scenarios="1"/>
  <hyperlinks>
    <hyperlink ref="A52" r:id="rId1" xr:uid="{6A71969E-69E0-4DCD-A40C-DC20B5625A53}"/>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90B7-1C46-4BB0-8E70-44A852ABEF97}">
  <dimension ref="A1:C7"/>
  <sheetViews>
    <sheetView workbookViewId="0">
      <selection sqref="A1:C1"/>
    </sheetView>
  </sheetViews>
  <sheetFormatPr baseColWidth="10" defaultColWidth="11.42578125" defaultRowHeight="13.9" x14ac:dyDescent="0.4"/>
  <cols>
    <col min="1" max="3" width="27.5703125" style="88" customWidth="1"/>
    <col min="4" max="16384" width="11.42578125" style="88"/>
  </cols>
  <sheetData>
    <row r="1" spans="1:3" s="87" customFormat="1" ht="15" x14ac:dyDescent="0.4">
      <c r="A1" s="120" t="s">
        <v>60</v>
      </c>
      <c r="B1" s="120"/>
      <c r="C1" s="120"/>
    </row>
    <row r="2" spans="1:3" s="87" customFormat="1" ht="79.7" customHeight="1" x14ac:dyDescent="0.4">
      <c r="A2" s="118" t="s">
        <v>293</v>
      </c>
      <c r="B2" s="119"/>
      <c r="C2" s="119"/>
    </row>
    <row r="3" spans="1:3" s="87" customFormat="1" ht="66.2" customHeight="1" x14ac:dyDescent="0.4">
      <c r="A3" s="118" t="s">
        <v>139</v>
      </c>
      <c r="B3" s="119"/>
      <c r="C3" s="119"/>
    </row>
    <row r="4" spans="1:3" s="87" customFormat="1" ht="45" customHeight="1" x14ac:dyDescent="0.4">
      <c r="A4" s="118" t="s">
        <v>61</v>
      </c>
      <c r="B4" s="119"/>
      <c r="C4" s="119"/>
    </row>
    <row r="5" spans="1:3" s="87" customFormat="1" ht="45" customHeight="1" x14ac:dyDescent="0.4">
      <c r="A5" s="118" t="s">
        <v>140</v>
      </c>
      <c r="B5" s="118"/>
      <c r="C5" s="118"/>
    </row>
    <row r="6" spans="1:3" s="87" customFormat="1" ht="70.25" customHeight="1" x14ac:dyDescent="0.4">
      <c r="A6" s="118" t="s">
        <v>141</v>
      </c>
      <c r="B6" s="119"/>
      <c r="C6" s="119"/>
    </row>
    <row r="7" spans="1:3" s="87" customFormat="1" ht="65.25" customHeight="1" x14ac:dyDescent="0.4">
      <c r="A7" s="118" t="s">
        <v>309</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E209-C656-4D30-ADD5-F24A1A6DAC24}">
  <dimension ref="A1:D16"/>
  <sheetViews>
    <sheetView workbookViewId="0"/>
  </sheetViews>
  <sheetFormatPr baseColWidth="10" defaultColWidth="11.42578125" defaultRowHeight="15.4" x14ac:dyDescent="0.45"/>
  <cols>
    <col min="1" max="3" width="27.5703125" style="91" customWidth="1"/>
    <col min="4" max="16384" width="11.42578125" style="91"/>
  </cols>
  <sheetData>
    <row r="1" spans="1:4" s="90" customFormat="1" x14ac:dyDescent="0.4">
      <c r="A1" s="89" t="s">
        <v>10</v>
      </c>
      <c r="B1" s="89"/>
      <c r="C1" s="89"/>
      <c r="D1" s="89"/>
    </row>
    <row r="2" spans="1:4" s="90" customFormat="1" ht="72" customHeight="1" x14ac:dyDescent="0.4">
      <c r="A2" s="122" t="s">
        <v>23</v>
      </c>
      <c r="B2" s="123"/>
      <c r="C2" s="123"/>
    </row>
    <row r="3" spans="1:4" s="90" customFormat="1" ht="59.45" customHeight="1" x14ac:dyDescent="0.4">
      <c r="A3" s="122" t="s">
        <v>24</v>
      </c>
      <c r="B3" s="123"/>
      <c r="C3" s="123"/>
    </row>
    <row r="4" spans="1:4" s="90" customFormat="1" ht="108" customHeight="1" x14ac:dyDescent="0.4">
      <c r="A4" s="122" t="s">
        <v>25</v>
      </c>
      <c r="B4" s="123"/>
      <c r="C4" s="123"/>
    </row>
    <row r="5" spans="1:4" s="90" customFormat="1" ht="154.5" customHeight="1" x14ac:dyDescent="0.4">
      <c r="A5" s="122" t="s">
        <v>26</v>
      </c>
      <c r="B5" s="122"/>
      <c r="C5" s="122"/>
    </row>
    <row r="6" spans="1:4" s="90" customFormat="1" ht="141.94999999999999" customHeight="1" x14ac:dyDescent="0.4">
      <c r="A6" s="122" t="s">
        <v>27</v>
      </c>
      <c r="B6" s="122"/>
      <c r="C6" s="122"/>
    </row>
    <row r="7" spans="1:4" s="90" customFormat="1" ht="195.2" customHeight="1" x14ac:dyDescent="0.4">
      <c r="A7" s="122" t="s">
        <v>294</v>
      </c>
      <c r="B7" s="123"/>
      <c r="C7" s="123"/>
    </row>
    <row r="8" spans="1:4" s="90" customFormat="1" ht="79.7" customHeight="1" x14ac:dyDescent="0.4">
      <c r="A8" s="122" t="s">
        <v>58</v>
      </c>
      <c r="B8" s="123"/>
      <c r="C8" s="123"/>
    </row>
    <row r="9" spans="1:4" x14ac:dyDescent="0.45">
      <c r="A9" s="121"/>
      <c r="B9" s="121"/>
      <c r="C9" s="121"/>
    </row>
    <row r="10" spans="1:4" x14ac:dyDescent="0.45">
      <c r="A10" s="121"/>
      <c r="B10" s="121"/>
      <c r="C10" s="121"/>
    </row>
    <row r="11" spans="1:4" x14ac:dyDescent="0.45">
      <c r="A11" s="121"/>
      <c r="B11" s="121"/>
      <c r="C11" s="121"/>
    </row>
    <row r="12" spans="1:4" x14ac:dyDescent="0.45">
      <c r="A12" s="121"/>
      <c r="B12" s="121"/>
      <c r="C12" s="121"/>
    </row>
    <row r="13" spans="1:4" x14ac:dyDescent="0.45">
      <c r="A13" s="121"/>
      <c r="B13" s="121"/>
      <c r="C13" s="121"/>
    </row>
    <row r="14" spans="1:4" x14ac:dyDescent="0.45">
      <c r="A14" s="121"/>
      <c r="B14" s="121"/>
      <c r="C14" s="121"/>
    </row>
    <row r="15" spans="1:4" x14ac:dyDescent="0.45">
      <c r="A15" s="121"/>
      <c r="B15" s="121"/>
      <c r="C15" s="121"/>
    </row>
    <row r="16" spans="1:4" x14ac:dyDescent="0.45">
      <c r="A16" s="121"/>
      <c r="B16" s="121"/>
      <c r="C16" s="121"/>
    </row>
  </sheetData>
  <sheetProtection algorithmName="SHA-512" hashValue="VWklq37QhCmpfogzXAcf+8UIPpa2nFMVnixidrEAAm+jlCzMhTk8yJfwcgvfoGNokfeerDALW6/lIabo5cg/Dg==" saltValue="Uqjplt3NZ4d986cjPlJk+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9539-5343-4942-B5A5-3B526D45F151}">
  <sheetPr>
    <pageSetUpPr fitToPage="1"/>
  </sheetPr>
  <dimension ref="A1:E11"/>
  <sheetViews>
    <sheetView workbookViewId="0">
      <selection sqref="A1:C1"/>
    </sheetView>
  </sheetViews>
  <sheetFormatPr baseColWidth="10" defaultColWidth="11.42578125" defaultRowHeight="15.4" x14ac:dyDescent="0.45"/>
  <cols>
    <col min="1" max="3" width="27.5703125" style="92" customWidth="1"/>
    <col min="4" max="16384" width="11.42578125" style="92"/>
  </cols>
  <sheetData>
    <row r="1" spans="1:5" ht="27.75" customHeight="1" x14ac:dyDescent="0.45">
      <c r="A1" s="124" t="s">
        <v>295</v>
      </c>
      <c r="B1" s="124"/>
      <c r="C1" s="124"/>
    </row>
    <row r="2" spans="1:5" s="93" customFormat="1" ht="100.25" customHeight="1" x14ac:dyDescent="0.4">
      <c r="A2" s="122" t="s">
        <v>296</v>
      </c>
      <c r="B2" s="123"/>
      <c r="C2" s="123"/>
      <c r="E2" s="94"/>
    </row>
    <row r="3" spans="1:5" s="93" customFormat="1" ht="45" customHeight="1" x14ac:dyDescent="0.4">
      <c r="A3" s="122" t="s">
        <v>297</v>
      </c>
      <c r="B3" s="123"/>
      <c r="C3" s="123"/>
      <c r="E3" s="94"/>
    </row>
    <row r="4" spans="1:5" s="93" customFormat="1" ht="66.75" customHeight="1" x14ac:dyDescent="0.4">
      <c r="A4" s="125" t="s">
        <v>298</v>
      </c>
      <c r="B4" s="126"/>
      <c r="C4" s="127"/>
      <c r="E4" s="94"/>
    </row>
    <row r="5" spans="1:5" ht="30.75" x14ac:dyDescent="0.45">
      <c r="A5" s="95" t="s">
        <v>37</v>
      </c>
      <c r="B5" s="95" t="s">
        <v>42</v>
      </c>
    </row>
    <row r="6" spans="1:5" x14ac:dyDescent="0.45">
      <c r="A6" s="96">
        <v>1379</v>
      </c>
      <c r="B6" s="96">
        <v>1380</v>
      </c>
    </row>
    <row r="7" spans="1:5" x14ac:dyDescent="0.45">
      <c r="A7" s="96">
        <v>179.34</v>
      </c>
      <c r="B7" s="96">
        <v>179</v>
      </c>
    </row>
    <row r="8" spans="1:5" x14ac:dyDescent="0.45">
      <c r="A8" s="96">
        <v>80.12</v>
      </c>
      <c r="B8" s="96">
        <v>80.099999999999994</v>
      </c>
    </row>
    <row r="9" spans="1:5" x14ac:dyDescent="0.45">
      <c r="A9" s="96">
        <v>7.8</v>
      </c>
      <c r="B9" s="97">
        <v>7.8</v>
      </c>
    </row>
    <row r="10" spans="1:5" ht="24" hidden="1" customHeight="1" x14ac:dyDescent="0.45">
      <c r="A10" s="128"/>
      <c r="B10" s="129"/>
      <c r="C10" s="129"/>
    </row>
    <row r="11" spans="1:5" x14ac:dyDescent="0.45">
      <c r="A11" s="96">
        <v>7.8320000000000001E-2</v>
      </c>
      <c r="B11" s="98">
        <v>7.8299999999999995E-2</v>
      </c>
    </row>
  </sheetData>
  <sheetProtection algorithmName="SHA-512" hashValue="s4g/XvEQYhVD4RtRel5Xhi+wFtnfh3VKAMB39r+0Ldk62dQQtFP8cKtXpsJMT4FsJksW6e7043XFD9nxuM28Qw==" saltValue="ouWDYy4ueqGYY71B3UMjr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B911-0B48-4A50-B1BB-F18205C30D75}">
  <dimension ref="A1:H20"/>
  <sheetViews>
    <sheetView zoomScaleNormal="100" workbookViewId="0">
      <selection sqref="A1:H1"/>
    </sheetView>
  </sheetViews>
  <sheetFormatPr baseColWidth="10" defaultColWidth="11.42578125" defaultRowHeight="13.9" x14ac:dyDescent="0.4"/>
  <cols>
    <col min="1" max="8" width="10.5703125" style="100" customWidth="1"/>
    <col min="9" max="256" width="11.42578125" style="100"/>
    <col min="257" max="264" width="10.5703125" style="100" customWidth="1"/>
    <col min="265" max="512" width="11.42578125" style="100"/>
    <col min="513" max="520" width="10.5703125" style="100" customWidth="1"/>
    <col min="521" max="768" width="11.42578125" style="100"/>
    <col min="769" max="776" width="10.5703125" style="100" customWidth="1"/>
    <col min="777" max="1024" width="11.42578125" style="100"/>
    <col min="1025" max="1032" width="10.5703125" style="100" customWidth="1"/>
    <col min="1033" max="1280" width="11.42578125" style="100"/>
    <col min="1281" max="1288" width="10.5703125" style="100" customWidth="1"/>
    <col min="1289" max="1536" width="11.42578125" style="100"/>
    <col min="1537" max="1544" width="10.5703125" style="100" customWidth="1"/>
    <col min="1545" max="1792" width="11.42578125" style="100"/>
    <col min="1793" max="1800" width="10.5703125" style="100" customWidth="1"/>
    <col min="1801" max="2048" width="11.42578125" style="100"/>
    <col min="2049" max="2056" width="10.5703125" style="100" customWidth="1"/>
    <col min="2057" max="2304" width="11.42578125" style="100"/>
    <col min="2305" max="2312" width="10.5703125" style="100" customWidth="1"/>
    <col min="2313" max="2560" width="11.42578125" style="100"/>
    <col min="2561" max="2568" width="10.5703125" style="100" customWidth="1"/>
    <col min="2569" max="2816" width="11.42578125" style="100"/>
    <col min="2817" max="2824" width="10.5703125" style="100" customWidth="1"/>
    <col min="2825" max="3072" width="11.42578125" style="100"/>
    <col min="3073" max="3080" width="10.5703125" style="100" customWidth="1"/>
    <col min="3081" max="3328" width="11.42578125" style="100"/>
    <col min="3329" max="3336" width="10.5703125" style="100" customWidth="1"/>
    <col min="3337" max="3584" width="11.42578125" style="100"/>
    <col min="3585" max="3592" width="10.5703125" style="100" customWidth="1"/>
    <col min="3593" max="3840" width="11.42578125" style="100"/>
    <col min="3841" max="3848" width="10.5703125" style="100" customWidth="1"/>
    <col min="3849" max="4096" width="11.42578125" style="100"/>
    <col min="4097" max="4104" width="10.5703125" style="100" customWidth="1"/>
    <col min="4105" max="4352" width="11.42578125" style="100"/>
    <col min="4353" max="4360" width="10.5703125" style="100" customWidth="1"/>
    <col min="4361" max="4608" width="11.42578125" style="100"/>
    <col min="4609" max="4616" width="10.5703125" style="100" customWidth="1"/>
    <col min="4617" max="4864" width="11.42578125" style="100"/>
    <col min="4865" max="4872" width="10.5703125" style="100" customWidth="1"/>
    <col min="4873" max="5120" width="11.42578125" style="100"/>
    <col min="5121" max="5128" width="10.5703125" style="100" customWidth="1"/>
    <col min="5129" max="5376" width="11.42578125" style="100"/>
    <col min="5377" max="5384" width="10.5703125" style="100" customWidth="1"/>
    <col min="5385" max="5632" width="11.42578125" style="100"/>
    <col min="5633" max="5640" width="10.5703125" style="100" customWidth="1"/>
    <col min="5641" max="5888" width="11.42578125" style="100"/>
    <col min="5889" max="5896" width="10.5703125" style="100" customWidth="1"/>
    <col min="5897" max="6144" width="11.42578125" style="100"/>
    <col min="6145" max="6152" width="10.5703125" style="100" customWidth="1"/>
    <col min="6153" max="6400" width="11.42578125" style="100"/>
    <col min="6401" max="6408" width="10.5703125" style="100" customWidth="1"/>
    <col min="6409" max="6656" width="11.42578125" style="100"/>
    <col min="6657" max="6664" width="10.5703125" style="100" customWidth="1"/>
    <col min="6665" max="6912" width="11.42578125" style="100"/>
    <col min="6913" max="6920" width="10.5703125" style="100" customWidth="1"/>
    <col min="6921" max="7168" width="11.42578125" style="100"/>
    <col min="7169" max="7176" width="10.5703125" style="100" customWidth="1"/>
    <col min="7177" max="7424" width="11.42578125" style="100"/>
    <col min="7425" max="7432" width="10.5703125" style="100" customWidth="1"/>
    <col min="7433" max="7680" width="11.42578125" style="100"/>
    <col min="7681" max="7688" width="10.5703125" style="100" customWidth="1"/>
    <col min="7689" max="7936" width="11.42578125" style="100"/>
    <col min="7937" max="7944" width="10.5703125" style="100" customWidth="1"/>
    <col min="7945" max="8192" width="11.42578125" style="100"/>
    <col min="8193" max="8200" width="10.5703125" style="100" customWidth="1"/>
    <col min="8201" max="8448" width="11.42578125" style="100"/>
    <col min="8449" max="8456" width="10.5703125" style="100" customWidth="1"/>
    <col min="8457" max="8704" width="11.42578125" style="100"/>
    <col min="8705" max="8712" width="10.5703125" style="100" customWidth="1"/>
    <col min="8713" max="8960" width="11.42578125" style="100"/>
    <col min="8961" max="8968" width="10.5703125" style="100" customWidth="1"/>
    <col min="8969" max="9216" width="11.42578125" style="100"/>
    <col min="9217" max="9224" width="10.5703125" style="100" customWidth="1"/>
    <col min="9225" max="9472" width="11.42578125" style="100"/>
    <col min="9473" max="9480" width="10.5703125" style="100" customWidth="1"/>
    <col min="9481" max="9728" width="11.42578125" style="100"/>
    <col min="9729" max="9736" width="10.5703125" style="100" customWidth="1"/>
    <col min="9737" max="9984" width="11.42578125" style="100"/>
    <col min="9985" max="9992" width="10.5703125" style="100" customWidth="1"/>
    <col min="9993" max="10240" width="11.42578125" style="100"/>
    <col min="10241" max="10248" width="10.5703125" style="100" customWidth="1"/>
    <col min="10249" max="10496" width="11.42578125" style="100"/>
    <col min="10497" max="10504" width="10.5703125" style="100" customWidth="1"/>
    <col min="10505" max="10752" width="11.42578125" style="100"/>
    <col min="10753" max="10760" width="10.5703125" style="100" customWidth="1"/>
    <col min="10761" max="11008" width="11.42578125" style="100"/>
    <col min="11009" max="11016" width="10.5703125" style="100" customWidth="1"/>
    <col min="11017" max="11264" width="11.42578125" style="100"/>
    <col min="11265" max="11272" width="10.5703125" style="100" customWidth="1"/>
    <col min="11273" max="11520" width="11.42578125" style="100"/>
    <col min="11521" max="11528" width="10.5703125" style="100" customWidth="1"/>
    <col min="11529" max="11776" width="11.42578125" style="100"/>
    <col min="11777" max="11784" width="10.5703125" style="100" customWidth="1"/>
    <col min="11785" max="12032" width="11.42578125" style="100"/>
    <col min="12033" max="12040" width="10.5703125" style="100" customWidth="1"/>
    <col min="12041" max="12288" width="11.42578125" style="100"/>
    <col min="12289" max="12296" width="10.5703125" style="100" customWidth="1"/>
    <col min="12297" max="12544" width="11.42578125" style="100"/>
    <col min="12545" max="12552" width="10.5703125" style="100" customWidth="1"/>
    <col min="12553" max="12800" width="11.42578125" style="100"/>
    <col min="12801" max="12808" width="10.5703125" style="100" customWidth="1"/>
    <col min="12809" max="13056" width="11.42578125" style="100"/>
    <col min="13057" max="13064" width="10.5703125" style="100" customWidth="1"/>
    <col min="13065" max="13312" width="11.42578125" style="100"/>
    <col min="13313" max="13320" width="10.5703125" style="100" customWidth="1"/>
    <col min="13321" max="13568" width="11.42578125" style="100"/>
    <col min="13569" max="13576" width="10.5703125" style="100" customWidth="1"/>
    <col min="13577" max="13824" width="11.42578125" style="100"/>
    <col min="13825" max="13832" width="10.5703125" style="100" customWidth="1"/>
    <col min="13833" max="14080" width="11.42578125" style="100"/>
    <col min="14081" max="14088" width="10.5703125" style="100" customWidth="1"/>
    <col min="14089" max="14336" width="11.42578125" style="100"/>
    <col min="14337" max="14344" width="10.5703125" style="100" customWidth="1"/>
    <col min="14345" max="14592" width="11.42578125" style="100"/>
    <col min="14593" max="14600" width="10.5703125" style="100" customWidth="1"/>
    <col min="14601" max="14848" width="11.42578125" style="100"/>
    <col min="14849" max="14856" width="10.5703125" style="100" customWidth="1"/>
    <col min="14857" max="15104" width="11.42578125" style="100"/>
    <col min="15105" max="15112" width="10.5703125" style="100" customWidth="1"/>
    <col min="15113" max="15360" width="11.42578125" style="100"/>
    <col min="15361" max="15368" width="10.5703125" style="100" customWidth="1"/>
    <col min="15369" max="15616" width="11.42578125" style="100"/>
    <col min="15617" max="15624" width="10.5703125" style="100" customWidth="1"/>
    <col min="15625" max="15872" width="11.42578125" style="100"/>
    <col min="15873" max="15880" width="10.5703125" style="100" customWidth="1"/>
    <col min="15881" max="16128" width="11.42578125" style="100"/>
    <col min="16129" max="16136" width="10.5703125" style="100" customWidth="1"/>
    <col min="16137" max="16384" width="11.42578125" style="100"/>
  </cols>
  <sheetData>
    <row r="1" spans="1:8" s="99" customFormat="1" ht="20.100000000000001" customHeight="1" x14ac:dyDescent="0.4">
      <c r="A1" s="132" t="s">
        <v>257</v>
      </c>
      <c r="B1" s="132"/>
      <c r="C1" s="132"/>
      <c r="D1" s="132"/>
      <c r="E1" s="132"/>
      <c r="F1" s="132"/>
      <c r="G1" s="132"/>
      <c r="H1" s="132"/>
    </row>
    <row r="2" spans="1:8" s="99" customFormat="1" ht="43.5" customHeight="1" x14ac:dyDescent="0.4">
      <c r="A2" s="131" t="s">
        <v>299</v>
      </c>
      <c r="B2" s="131"/>
      <c r="C2" s="131"/>
      <c r="D2" s="131"/>
      <c r="E2" s="131"/>
      <c r="F2" s="131"/>
      <c r="G2" s="131"/>
      <c r="H2" s="131"/>
    </row>
    <row r="3" spans="1:8" s="99" customFormat="1" ht="35.1" customHeight="1" x14ac:dyDescent="0.4">
      <c r="A3" s="131" t="s">
        <v>258</v>
      </c>
      <c r="B3" s="131"/>
      <c r="C3" s="131"/>
      <c r="D3" s="131"/>
      <c r="E3" s="131"/>
      <c r="F3" s="131"/>
      <c r="G3" s="131"/>
      <c r="H3" s="131"/>
    </row>
    <row r="4" spans="1:8" s="99" customFormat="1" ht="99.75" customHeight="1" x14ac:dyDescent="0.4">
      <c r="A4" s="131" t="s">
        <v>300</v>
      </c>
      <c r="B4" s="131"/>
      <c r="C4" s="131"/>
      <c r="D4" s="131"/>
      <c r="E4" s="131"/>
      <c r="F4" s="131"/>
      <c r="G4" s="131"/>
      <c r="H4" s="131"/>
    </row>
    <row r="5" spans="1:8" s="99" customFormat="1" ht="53.1" customHeight="1" x14ac:dyDescent="0.4">
      <c r="A5" s="131" t="s">
        <v>259</v>
      </c>
      <c r="B5" s="131"/>
      <c r="C5" s="131"/>
      <c r="D5" s="131"/>
      <c r="E5" s="131"/>
      <c r="F5" s="131"/>
      <c r="G5" s="131"/>
      <c r="H5" s="131"/>
    </row>
    <row r="6" spans="1:8" s="99" customFormat="1" ht="35.1" customHeight="1" x14ac:dyDescent="0.4">
      <c r="A6" s="131" t="s">
        <v>260</v>
      </c>
      <c r="B6" s="131"/>
      <c r="C6" s="131"/>
      <c r="D6" s="131"/>
      <c r="E6" s="131"/>
      <c r="F6" s="131"/>
      <c r="G6" s="131"/>
      <c r="H6" s="131"/>
    </row>
    <row r="7" spans="1:8" s="99" customFormat="1" ht="88.35" customHeight="1" x14ac:dyDescent="0.4">
      <c r="A7" s="131" t="s">
        <v>261</v>
      </c>
      <c r="B7" s="131"/>
      <c r="C7" s="131"/>
      <c r="D7" s="131"/>
      <c r="E7" s="131"/>
      <c r="F7" s="131"/>
      <c r="G7" s="131"/>
      <c r="H7" s="131"/>
    </row>
    <row r="8" spans="1:8" s="99" customFormat="1" ht="88.35" customHeight="1" x14ac:dyDescent="0.4">
      <c r="A8" s="131" t="s">
        <v>262</v>
      </c>
      <c r="B8" s="131"/>
      <c r="C8" s="131"/>
      <c r="D8" s="131"/>
      <c r="E8" s="131"/>
      <c r="F8" s="131"/>
      <c r="G8" s="131"/>
      <c r="H8" s="131"/>
    </row>
    <row r="9" spans="1:8" s="99" customFormat="1" ht="70.349999999999994" customHeight="1" x14ac:dyDescent="0.4">
      <c r="A9" s="131" t="s">
        <v>301</v>
      </c>
      <c r="B9" s="131"/>
      <c r="C9" s="131"/>
      <c r="D9" s="131"/>
      <c r="E9" s="131"/>
      <c r="F9" s="131"/>
      <c r="G9" s="131"/>
      <c r="H9" s="131"/>
    </row>
    <row r="10" spans="1:8" s="99" customFormat="1" ht="53.1" customHeight="1" x14ac:dyDescent="0.4">
      <c r="A10" s="131" t="s">
        <v>263</v>
      </c>
      <c r="B10" s="131"/>
      <c r="C10" s="131"/>
      <c r="D10" s="131"/>
      <c r="E10" s="131"/>
      <c r="F10" s="131"/>
      <c r="G10" s="131"/>
      <c r="H10" s="131"/>
    </row>
    <row r="11" spans="1:8" s="99" customFormat="1" ht="122.75" customHeight="1" x14ac:dyDescent="0.4">
      <c r="A11" s="133" t="s">
        <v>302</v>
      </c>
      <c r="B11" s="131"/>
      <c r="C11" s="131"/>
      <c r="D11" s="131"/>
      <c r="E11" s="131"/>
      <c r="F11" s="131"/>
      <c r="G11" s="131"/>
      <c r="H11" s="131"/>
    </row>
    <row r="12" spans="1:8" s="99" customFormat="1" ht="35.1" customHeight="1" x14ac:dyDescent="0.4">
      <c r="A12" s="131" t="s">
        <v>264</v>
      </c>
      <c r="B12" s="131"/>
      <c r="C12" s="131"/>
      <c r="D12" s="131"/>
      <c r="E12" s="131"/>
      <c r="F12" s="131"/>
      <c r="G12" s="131"/>
      <c r="H12" s="131"/>
    </row>
    <row r="13" spans="1:8" s="99" customFormat="1" ht="97.35" customHeight="1" x14ac:dyDescent="0.4">
      <c r="A13" s="131" t="s">
        <v>265</v>
      </c>
      <c r="B13" s="131"/>
      <c r="C13" s="131"/>
      <c r="D13" s="131"/>
      <c r="E13" s="131"/>
      <c r="F13" s="131"/>
      <c r="G13" s="131"/>
      <c r="H13" s="131"/>
    </row>
    <row r="14" spans="1:8" s="99" customFormat="1" ht="97.35" customHeight="1" x14ac:dyDescent="0.4">
      <c r="A14" s="131" t="s">
        <v>266</v>
      </c>
      <c r="B14" s="131"/>
      <c r="C14" s="131"/>
      <c r="D14" s="131"/>
      <c r="E14" s="131"/>
      <c r="F14" s="131"/>
      <c r="G14" s="131"/>
      <c r="H14" s="131"/>
    </row>
    <row r="15" spans="1:8" s="99" customFormat="1" ht="20.100000000000001" customHeight="1" x14ac:dyDescent="0.4">
      <c r="A15" s="131" t="s">
        <v>267</v>
      </c>
      <c r="B15" s="131"/>
      <c r="C15" s="131"/>
      <c r="D15" s="131"/>
      <c r="E15" s="131"/>
      <c r="F15" s="131"/>
      <c r="G15" s="131"/>
      <c r="H15" s="131"/>
    </row>
    <row r="16" spans="1:8" x14ac:dyDescent="0.4">
      <c r="A16" s="130"/>
      <c r="B16" s="130"/>
      <c r="C16" s="130"/>
      <c r="D16" s="130"/>
      <c r="E16" s="130"/>
      <c r="F16" s="130"/>
      <c r="G16" s="130"/>
      <c r="H16" s="130"/>
    </row>
    <row r="17" spans="1:8" x14ac:dyDescent="0.4">
      <c r="A17" s="130"/>
      <c r="B17" s="130"/>
      <c r="C17" s="130"/>
      <c r="D17" s="130"/>
      <c r="E17" s="130"/>
      <c r="F17" s="130"/>
      <c r="G17" s="130"/>
      <c r="H17" s="130"/>
    </row>
    <row r="18" spans="1:8" x14ac:dyDescent="0.4">
      <c r="A18" s="130"/>
      <c r="B18" s="130"/>
      <c r="C18" s="130"/>
      <c r="D18" s="130"/>
      <c r="E18" s="130"/>
      <c r="F18" s="130"/>
      <c r="G18" s="130"/>
      <c r="H18" s="130"/>
    </row>
    <row r="19" spans="1:8" x14ac:dyDescent="0.4">
      <c r="A19" s="130"/>
      <c r="B19" s="130"/>
      <c r="C19" s="130"/>
      <c r="D19" s="130"/>
      <c r="E19" s="130"/>
      <c r="F19" s="130"/>
      <c r="G19" s="130"/>
      <c r="H19" s="130"/>
    </row>
    <row r="20" spans="1:8" x14ac:dyDescent="0.4">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B50B1-BEA9-473F-AD1B-D6D696933B35}">
  <dimension ref="A1:I52"/>
  <sheetViews>
    <sheetView workbookViewId="0"/>
  </sheetViews>
  <sheetFormatPr baseColWidth="10" defaultColWidth="10.640625" defaultRowHeight="13.9" x14ac:dyDescent="0.4"/>
  <cols>
    <col min="1" max="16384" width="10.640625" style="88"/>
  </cols>
  <sheetData>
    <row r="1" spans="1:9" x14ac:dyDescent="0.4">
      <c r="A1" s="109"/>
      <c r="B1" s="109"/>
      <c r="C1" s="109"/>
      <c r="D1" s="109"/>
      <c r="E1" s="109"/>
      <c r="F1" s="109"/>
      <c r="G1" s="109"/>
      <c r="H1" s="109"/>
      <c r="I1" s="109"/>
    </row>
    <row r="2" spans="1:9" x14ac:dyDescent="0.4">
      <c r="A2" s="109"/>
      <c r="B2" s="109"/>
      <c r="C2" s="109"/>
      <c r="D2" s="109"/>
      <c r="E2" s="109"/>
      <c r="F2" s="109"/>
      <c r="G2" s="109"/>
      <c r="H2" s="109"/>
      <c r="I2" s="109"/>
    </row>
    <row r="3" spans="1:9" x14ac:dyDescent="0.4">
      <c r="A3" s="109"/>
      <c r="B3" s="109"/>
      <c r="C3" s="109"/>
      <c r="D3" s="109"/>
      <c r="E3" s="109"/>
      <c r="F3" s="109"/>
      <c r="G3" s="109"/>
      <c r="H3" s="109"/>
      <c r="I3" s="109"/>
    </row>
    <row r="4" spans="1:9" x14ac:dyDescent="0.4">
      <c r="A4" s="109"/>
      <c r="B4" s="109"/>
      <c r="C4" s="109"/>
      <c r="D4" s="109"/>
      <c r="E4" s="109"/>
      <c r="F4" s="109"/>
      <c r="G4" s="109"/>
      <c r="H4" s="109"/>
      <c r="I4" s="109"/>
    </row>
    <row r="5" spans="1:9" x14ac:dyDescent="0.4">
      <c r="A5" s="109"/>
      <c r="B5" s="109"/>
      <c r="C5" s="109"/>
      <c r="D5" s="109"/>
      <c r="E5" s="109"/>
      <c r="F5" s="109"/>
      <c r="G5" s="109"/>
      <c r="H5" s="109"/>
      <c r="I5" s="109"/>
    </row>
    <row r="6" spans="1:9" x14ac:dyDescent="0.4">
      <c r="A6" s="109"/>
      <c r="B6" s="109"/>
      <c r="C6" s="109"/>
      <c r="D6" s="109"/>
      <c r="E6" s="109"/>
      <c r="F6" s="109"/>
      <c r="G6" s="109"/>
      <c r="H6" s="109"/>
      <c r="I6" s="109"/>
    </row>
    <row r="7" spans="1:9" x14ac:dyDescent="0.4">
      <c r="A7" s="109"/>
      <c r="B7" s="109"/>
      <c r="C7" s="109"/>
      <c r="D7" s="109"/>
      <c r="E7" s="109"/>
      <c r="F7" s="109"/>
      <c r="G7" s="109"/>
      <c r="H7" s="109"/>
      <c r="I7" s="109"/>
    </row>
    <row r="8" spans="1:9" x14ac:dyDescent="0.4">
      <c r="A8" s="109"/>
      <c r="B8" s="109"/>
      <c r="C8" s="109"/>
      <c r="D8" s="109"/>
      <c r="E8" s="109"/>
      <c r="F8" s="109"/>
      <c r="G8" s="109"/>
      <c r="H8" s="109"/>
      <c r="I8" s="109"/>
    </row>
    <row r="9" spans="1:9" x14ac:dyDescent="0.4">
      <c r="A9" s="109"/>
      <c r="B9" s="109"/>
      <c r="C9" s="109"/>
      <c r="D9" s="109"/>
      <c r="E9" s="109"/>
      <c r="F9" s="109"/>
      <c r="G9" s="109"/>
      <c r="H9" s="109"/>
      <c r="I9" s="109"/>
    </row>
    <row r="10" spans="1:9" x14ac:dyDescent="0.4">
      <c r="A10" s="109"/>
      <c r="B10" s="109"/>
      <c r="C10" s="109"/>
      <c r="D10" s="109"/>
      <c r="E10" s="109"/>
      <c r="F10" s="109"/>
      <c r="G10" s="109"/>
      <c r="H10" s="109"/>
      <c r="I10" s="109"/>
    </row>
    <row r="11" spans="1:9" x14ac:dyDescent="0.4">
      <c r="A11" s="109"/>
      <c r="B11" s="109"/>
      <c r="C11" s="109"/>
      <c r="D11" s="109"/>
      <c r="E11" s="109"/>
      <c r="F11" s="109"/>
      <c r="G11" s="109"/>
      <c r="H11" s="109"/>
      <c r="I11" s="109"/>
    </row>
    <row r="12" spans="1:9" x14ac:dyDescent="0.4">
      <c r="A12" s="109"/>
      <c r="B12" s="109"/>
      <c r="C12" s="109"/>
      <c r="D12" s="109"/>
      <c r="E12" s="109"/>
      <c r="F12" s="109"/>
      <c r="G12" s="109"/>
      <c r="H12" s="109"/>
      <c r="I12" s="109"/>
    </row>
    <row r="13" spans="1:9" x14ac:dyDescent="0.4">
      <c r="A13" s="109"/>
      <c r="B13" s="109"/>
      <c r="C13" s="109"/>
      <c r="D13" s="109"/>
      <c r="E13" s="109"/>
      <c r="F13" s="109"/>
      <c r="G13" s="109"/>
      <c r="H13" s="109"/>
      <c r="I13" s="109"/>
    </row>
    <row r="14" spans="1:9" x14ac:dyDescent="0.4">
      <c r="A14" s="109"/>
      <c r="B14" s="109"/>
      <c r="C14" s="109"/>
      <c r="D14" s="109"/>
      <c r="E14" s="109"/>
      <c r="F14" s="109"/>
      <c r="G14" s="109"/>
      <c r="H14" s="109"/>
      <c r="I14" s="109"/>
    </row>
    <row r="15" spans="1:9" x14ac:dyDescent="0.4">
      <c r="A15" s="109"/>
      <c r="B15" s="109"/>
      <c r="C15" s="109"/>
      <c r="D15" s="109"/>
      <c r="E15" s="109"/>
      <c r="F15" s="109"/>
      <c r="G15" s="109"/>
      <c r="H15" s="109"/>
      <c r="I15" s="109"/>
    </row>
    <row r="16" spans="1:9" x14ac:dyDescent="0.4">
      <c r="A16" s="109"/>
      <c r="B16" s="109"/>
      <c r="C16" s="109"/>
      <c r="D16" s="109"/>
      <c r="E16" s="109"/>
      <c r="F16" s="109"/>
      <c r="G16" s="109"/>
      <c r="H16" s="109"/>
      <c r="I16" s="109"/>
    </row>
    <row r="17" spans="1:9" x14ac:dyDescent="0.4">
      <c r="A17" s="109"/>
      <c r="B17" s="109"/>
      <c r="C17" s="109"/>
      <c r="D17" s="109"/>
      <c r="E17" s="109"/>
      <c r="F17" s="109"/>
      <c r="G17" s="109"/>
      <c r="H17" s="109"/>
      <c r="I17" s="109"/>
    </row>
    <row r="18" spans="1:9" x14ac:dyDescent="0.4">
      <c r="A18" s="109"/>
      <c r="B18" s="109"/>
      <c r="C18" s="109"/>
      <c r="D18" s="109"/>
      <c r="E18" s="109"/>
      <c r="F18" s="109"/>
      <c r="G18" s="109"/>
      <c r="H18" s="109"/>
      <c r="I18" s="109"/>
    </row>
    <row r="19" spans="1:9" x14ac:dyDescent="0.4">
      <c r="A19" s="109"/>
      <c r="B19" s="109"/>
      <c r="C19" s="109"/>
      <c r="D19" s="109"/>
      <c r="E19" s="109"/>
      <c r="F19" s="109"/>
      <c r="G19" s="109"/>
      <c r="H19" s="109"/>
      <c r="I19" s="109"/>
    </row>
    <row r="20" spans="1:9" x14ac:dyDescent="0.4">
      <c r="A20" s="109"/>
      <c r="B20" s="109"/>
      <c r="C20" s="109"/>
      <c r="D20" s="109"/>
      <c r="E20" s="109"/>
      <c r="F20" s="109"/>
      <c r="G20" s="109"/>
      <c r="H20" s="109"/>
      <c r="I20" s="109"/>
    </row>
    <row r="21" spans="1:9" x14ac:dyDescent="0.4">
      <c r="A21" s="109"/>
      <c r="B21" s="109"/>
      <c r="C21" s="109"/>
      <c r="D21" s="109"/>
      <c r="E21" s="109"/>
      <c r="F21" s="109"/>
      <c r="G21" s="109"/>
      <c r="H21" s="109"/>
      <c r="I21" s="109"/>
    </row>
    <row r="22" spans="1:9" x14ac:dyDescent="0.4">
      <c r="A22" s="109"/>
      <c r="B22" s="109"/>
      <c r="C22" s="109"/>
      <c r="D22" s="109"/>
      <c r="E22" s="109"/>
      <c r="F22" s="109"/>
      <c r="G22" s="109"/>
      <c r="H22" s="109"/>
      <c r="I22" s="109"/>
    </row>
    <row r="23" spans="1:9" x14ac:dyDescent="0.4">
      <c r="A23" s="109"/>
      <c r="B23" s="109"/>
      <c r="C23" s="109"/>
      <c r="D23" s="109"/>
      <c r="E23" s="109"/>
      <c r="F23" s="109"/>
      <c r="G23" s="109"/>
      <c r="H23" s="109"/>
      <c r="I23" s="109"/>
    </row>
    <row r="24" spans="1:9" x14ac:dyDescent="0.4">
      <c r="A24" s="109"/>
      <c r="B24" s="109"/>
      <c r="C24" s="109"/>
      <c r="D24" s="109"/>
      <c r="E24" s="109"/>
      <c r="F24" s="109"/>
      <c r="G24" s="109"/>
      <c r="H24" s="109"/>
      <c r="I24" s="109"/>
    </row>
    <row r="25" spans="1:9" x14ac:dyDescent="0.4">
      <c r="A25" s="109"/>
      <c r="B25" s="109"/>
      <c r="C25" s="109"/>
      <c r="D25" s="109"/>
      <c r="E25" s="109"/>
      <c r="F25" s="109"/>
      <c r="G25" s="109"/>
      <c r="H25" s="109"/>
      <c r="I25" s="109"/>
    </row>
    <row r="26" spans="1:9" x14ac:dyDescent="0.4">
      <c r="A26" s="109"/>
      <c r="B26" s="109"/>
      <c r="C26" s="109"/>
      <c r="D26" s="109"/>
      <c r="E26" s="109"/>
      <c r="F26" s="109"/>
      <c r="G26" s="109"/>
      <c r="H26" s="109"/>
      <c r="I26" s="109"/>
    </row>
    <row r="27" spans="1:9" x14ac:dyDescent="0.4">
      <c r="A27" s="109"/>
      <c r="B27" s="109"/>
      <c r="C27" s="109"/>
      <c r="D27" s="109"/>
      <c r="E27" s="109"/>
      <c r="F27" s="109"/>
      <c r="G27" s="109"/>
      <c r="H27" s="109"/>
      <c r="I27" s="109"/>
    </row>
    <row r="28" spans="1:9" x14ac:dyDescent="0.4">
      <c r="A28" s="109"/>
      <c r="B28" s="109"/>
      <c r="C28" s="109"/>
      <c r="D28" s="109"/>
      <c r="E28" s="109"/>
      <c r="F28" s="109"/>
      <c r="G28" s="109"/>
      <c r="H28" s="109"/>
      <c r="I28" s="109"/>
    </row>
    <row r="29" spans="1:9" x14ac:dyDescent="0.4">
      <c r="A29" s="109"/>
      <c r="B29" s="109"/>
      <c r="C29" s="109"/>
      <c r="D29" s="109"/>
      <c r="E29" s="109"/>
      <c r="F29" s="109"/>
      <c r="G29" s="109"/>
      <c r="H29" s="109"/>
      <c r="I29" s="109"/>
    </row>
    <row r="30" spans="1:9" x14ac:dyDescent="0.4">
      <c r="A30" s="109"/>
      <c r="B30" s="109"/>
      <c r="C30" s="109"/>
      <c r="D30" s="109"/>
      <c r="E30" s="109"/>
      <c r="F30" s="109"/>
      <c r="G30" s="109"/>
      <c r="H30" s="109"/>
      <c r="I30" s="109"/>
    </row>
    <row r="31" spans="1:9" x14ac:dyDescent="0.4">
      <c r="A31" s="109"/>
      <c r="B31" s="109"/>
      <c r="C31" s="109"/>
      <c r="D31" s="109"/>
      <c r="E31" s="109"/>
      <c r="F31" s="109"/>
      <c r="G31" s="109"/>
      <c r="H31" s="109"/>
      <c r="I31" s="109"/>
    </row>
    <row r="32" spans="1:9" x14ac:dyDescent="0.4">
      <c r="A32" s="109"/>
      <c r="B32" s="109"/>
      <c r="C32" s="109"/>
      <c r="D32" s="109"/>
      <c r="E32" s="109"/>
      <c r="F32" s="109"/>
      <c r="G32" s="109"/>
      <c r="H32" s="109"/>
      <c r="I32" s="109"/>
    </row>
    <row r="33" spans="1:9" x14ac:dyDescent="0.4">
      <c r="A33" s="109"/>
      <c r="B33" s="109"/>
      <c r="C33" s="109"/>
      <c r="D33" s="109"/>
      <c r="E33" s="109"/>
      <c r="F33" s="109"/>
      <c r="G33" s="109"/>
      <c r="H33" s="109"/>
      <c r="I33" s="109"/>
    </row>
    <row r="34" spans="1:9" x14ac:dyDescent="0.4">
      <c r="A34" s="109"/>
      <c r="B34" s="109"/>
      <c r="C34" s="109"/>
      <c r="D34" s="109"/>
      <c r="E34" s="109"/>
      <c r="F34" s="109"/>
      <c r="G34" s="109"/>
      <c r="H34" s="109"/>
      <c r="I34" s="109"/>
    </row>
    <row r="35" spans="1:9" x14ac:dyDescent="0.4">
      <c r="A35" s="109"/>
      <c r="B35" s="109"/>
      <c r="C35" s="109"/>
      <c r="D35" s="109"/>
      <c r="E35" s="109"/>
      <c r="F35" s="109"/>
      <c r="G35" s="109"/>
      <c r="H35" s="109"/>
      <c r="I35" s="109"/>
    </row>
    <row r="36" spans="1:9" x14ac:dyDescent="0.4">
      <c r="A36" s="109"/>
      <c r="B36" s="109"/>
      <c r="C36" s="109"/>
      <c r="D36" s="109"/>
      <c r="E36" s="109"/>
      <c r="F36" s="109"/>
      <c r="G36" s="109"/>
      <c r="H36" s="109"/>
      <c r="I36" s="109"/>
    </row>
    <row r="37" spans="1:9" x14ac:dyDescent="0.4">
      <c r="A37" s="109"/>
      <c r="B37" s="109"/>
      <c r="C37" s="109"/>
      <c r="D37" s="109"/>
      <c r="E37" s="109"/>
      <c r="F37" s="109"/>
      <c r="G37" s="109"/>
      <c r="H37" s="109"/>
      <c r="I37" s="109"/>
    </row>
    <row r="38" spans="1:9" x14ac:dyDescent="0.4">
      <c r="A38" s="109"/>
      <c r="B38" s="109"/>
      <c r="C38" s="109"/>
      <c r="D38" s="109"/>
      <c r="E38" s="109"/>
      <c r="F38" s="109"/>
      <c r="G38" s="109"/>
      <c r="H38" s="109"/>
      <c r="I38" s="109"/>
    </row>
    <row r="39" spans="1:9" x14ac:dyDescent="0.4">
      <c r="A39" s="109"/>
      <c r="B39" s="109"/>
      <c r="C39" s="109"/>
      <c r="D39" s="109"/>
      <c r="E39" s="109"/>
      <c r="F39" s="109"/>
      <c r="G39" s="109"/>
      <c r="H39" s="109"/>
      <c r="I39" s="109"/>
    </row>
    <row r="40" spans="1:9" x14ac:dyDescent="0.4">
      <c r="A40" s="109"/>
      <c r="B40" s="109"/>
      <c r="C40" s="109"/>
      <c r="D40" s="109"/>
      <c r="E40" s="109"/>
      <c r="F40" s="109"/>
      <c r="G40" s="109"/>
      <c r="H40" s="109"/>
      <c r="I40" s="109"/>
    </row>
    <row r="41" spans="1:9" x14ac:dyDescent="0.4">
      <c r="A41" s="109"/>
      <c r="B41" s="109"/>
      <c r="C41" s="109"/>
      <c r="D41" s="109"/>
      <c r="E41" s="109"/>
      <c r="F41" s="109"/>
      <c r="G41" s="109"/>
      <c r="H41" s="109"/>
      <c r="I41" s="109"/>
    </row>
    <row r="42" spans="1:9" x14ac:dyDescent="0.4">
      <c r="A42" s="109"/>
      <c r="B42" s="109"/>
      <c r="C42" s="109"/>
      <c r="D42" s="109"/>
      <c r="E42" s="109"/>
      <c r="F42" s="109"/>
      <c r="G42" s="109"/>
      <c r="H42" s="109"/>
      <c r="I42" s="109"/>
    </row>
    <row r="43" spans="1:9" x14ac:dyDescent="0.4">
      <c r="A43" s="109"/>
      <c r="B43" s="109"/>
      <c r="C43" s="109"/>
      <c r="D43" s="109"/>
      <c r="E43" s="109"/>
      <c r="F43" s="109"/>
      <c r="G43" s="109"/>
      <c r="H43" s="109"/>
      <c r="I43" s="109"/>
    </row>
    <row r="44" spans="1:9" x14ac:dyDescent="0.4">
      <c r="A44" s="109"/>
      <c r="B44" s="109"/>
      <c r="C44" s="109"/>
      <c r="D44" s="109"/>
      <c r="E44" s="109"/>
      <c r="F44" s="109"/>
      <c r="G44" s="109"/>
      <c r="H44" s="109"/>
      <c r="I44" s="109"/>
    </row>
    <row r="45" spans="1:9" x14ac:dyDescent="0.4">
      <c r="A45" s="109"/>
      <c r="B45" s="109"/>
      <c r="C45" s="109"/>
      <c r="D45" s="109"/>
      <c r="E45" s="109"/>
      <c r="F45" s="109"/>
      <c r="G45" s="109"/>
      <c r="H45" s="109"/>
      <c r="I45" s="109"/>
    </row>
    <row r="46" spans="1:9" x14ac:dyDescent="0.4">
      <c r="A46" s="109"/>
      <c r="B46" s="109"/>
      <c r="C46" s="109"/>
      <c r="D46" s="109"/>
      <c r="E46" s="109"/>
      <c r="F46" s="109"/>
      <c r="G46" s="109"/>
      <c r="H46" s="109"/>
      <c r="I46" s="109"/>
    </row>
    <row r="47" spans="1:9" x14ac:dyDescent="0.4">
      <c r="A47" s="109"/>
      <c r="B47" s="109"/>
      <c r="C47" s="109"/>
      <c r="D47" s="109"/>
      <c r="E47" s="109"/>
      <c r="F47" s="109"/>
      <c r="G47" s="109"/>
      <c r="H47" s="109"/>
      <c r="I47" s="109"/>
    </row>
    <row r="48" spans="1:9" x14ac:dyDescent="0.4">
      <c r="A48" s="110" t="s">
        <v>310</v>
      </c>
      <c r="B48" s="110"/>
      <c r="C48" s="110"/>
      <c r="D48" s="110"/>
      <c r="E48" s="110"/>
      <c r="F48" s="109"/>
      <c r="G48" s="109"/>
      <c r="H48" s="109"/>
      <c r="I48" s="109"/>
    </row>
    <row r="49" spans="1:9" x14ac:dyDescent="0.4">
      <c r="A49" s="110" t="s">
        <v>311</v>
      </c>
      <c r="B49" s="110"/>
      <c r="C49" s="110"/>
      <c r="D49" s="110"/>
      <c r="E49" s="110"/>
      <c r="F49" s="109"/>
      <c r="G49" s="109"/>
      <c r="H49" s="109"/>
      <c r="I49" s="109"/>
    </row>
    <row r="50" spans="1:9" x14ac:dyDescent="0.4">
      <c r="A50" s="108" t="s">
        <v>312</v>
      </c>
      <c r="B50" s="109"/>
      <c r="C50" s="109"/>
      <c r="D50" s="109"/>
      <c r="E50" s="109"/>
      <c r="F50" s="109"/>
      <c r="G50" s="109"/>
      <c r="H50" s="109"/>
      <c r="I50" s="109"/>
    </row>
    <row r="51" spans="1:9" x14ac:dyDescent="0.4">
      <c r="A51" s="109"/>
      <c r="B51" s="109"/>
      <c r="C51" s="109"/>
      <c r="D51" s="109"/>
      <c r="E51" s="109"/>
      <c r="F51" s="109"/>
      <c r="G51" s="109"/>
      <c r="H51" s="109"/>
      <c r="I51" s="109"/>
    </row>
    <row r="52" spans="1:9" x14ac:dyDescent="0.4">
      <c r="A52" s="109"/>
      <c r="B52" s="109"/>
      <c r="C52" s="109"/>
      <c r="D52" s="109"/>
      <c r="E52" s="109"/>
      <c r="F52" s="109"/>
      <c r="G52" s="109"/>
      <c r="H52" s="109"/>
      <c r="I52" s="109"/>
    </row>
  </sheetData>
  <sheetProtection algorithmName="SHA-512" hashValue="13uWiNB9p2YPgYGudXsd6Xspm7v+b73LjHj/6wwL/djwEs0kzeS/7HOQMQaxngBBt90VJb75Ql7600s+s9oq8Q==" saltValue="z4J061z3oXYuafG7nObrFA==" spinCount="100000" sheet="1" objects="1" scenarios="1"/>
  <hyperlinks>
    <hyperlink ref="A50" r:id="rId1" xr:uid="{3FA09A5B-5A8D-442D-86EB-D6AA325DEC7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9" bestFit="1" customWidth="1"/>
    <col min="2" max="2" width="39" style="39" customWidth="1"/>
    <col min="3" max="16384" width="11.42578125" style="39"/>
  </cols>
  <sheetData>
    <row r="1" spans="1:7" ht="20" customHeight="1" x14ac:dyDescent="0.4">
      <c r="A1" s="38" t="s">
        <v>51</v>
      </c>
      <c r="C1" s="40" t="s">
        <v>52</v>
      </c>
    </row>
    <row r="2" spans="1:7" ht="20" customHeight="1" x14ac:dyDescent="0.4">
      <c r="A2" s="39" t="s">
        <v>53</v>
      </c>
      <c r="B2" s="41"/>
      <c r="C2" s="39" t="s">
        <v>53</v>
      </c>
    </row>
    <row r="3" spans="1:7" ht="20" customHeight="1" x14ac:dyDescent="0.4">
      <c r="A3" s="39" t="s">
        <v>54</v>
      </c>
      <c r="B3" s="70"/>
      <c r="C3" s="39" t="s">
        <v>55</v>
      </c>
    </row>
    <row r="4" spans="1:7" ht="20" customHeight="1" x14ac:dyDescent="0.4">
      <c r="A4" s="39" t="s">
        <v>56</v>
      </c>
      <c r="B4" s="41"/>
      <c r="C4" s="39" t="s">
        <v>57</v>
      </c>
    </row>
    <row r="5" spans="1:7" ht="10.050000000000001" customHeight="1" x14ac:dyDescent="0.4"/>
    <row r="6" spans="1:7" ht="60" customHeight="1" x14ac:dyDescent="0.4">
      <c r="A6" s="137" t="s">
        <v>290</v>
      </c>
      <c r="B6" s="138"/>
      <c r="C6" s="138"/>
      <c r="D6" s="138"/>
      <c r="E6" s="138"/>
      <c r="F6" s="138"/>
      <c r="G6" s="138"/>
    </row>
    <row r="7" spans="1:7" ht="15" customHeight="1" x14ac:dyDescent="0.4">
      <c r="A7" s="82"/>
      <c r="B7" s="82"/>
      <c r="C7" s="82"/>
      <c r="D7" s="82"/>
      <c r="E7" s="82"/>
      <c r="F7" s="82"/>
      <c r="G7" s="82"/>
    </row>
    <row r="8" spans="1:7" ht="60" customHeight="1" x14ac:dyDescent="0.4">
      <c r="A8" s="137" t="s">
        <v>291</v>
      </c>
      <c r="B8" s="138"/>
      <c r="C8" s="138"/>
      <c r="D8" s="138"/>
      <c r="E8" s="138"/>
      <c r="F8" s="138"/>
      <c r="G8" s="138"/>
    </row>
    <row r="9" spans="1:7" ht="10.050000000000001" customHeight="1" x14ac:dyDescent="0.4">
      <c r="A9" s="83"/>
      <c r="B9" s="83"/>
      <c r="C9" s="83"/>
      <c r="D9" s="83"/>
      <c r="E9" s="83"/>
      <c r="F9" s="83"/>
      <c r="G9" s="83"/>
    </row>
    <row r="10" spans="1:7" ht="45" customHeight="1" x14ac:dyDescent="0.4">
      <c r="A10" s="134" t="s">
        <v>282</v>
      </c>
      <c r="B10" s="134"/>
      <c r="C10" s="134"/>
      <c r="D10" s="134"/>
      <c r="E10" s="134"/>
      <c r="F10" s="134"/>
      <c r="G10" s="134"/>
    </row>
    <row r="11" spans="1:7" ht="75" customHeight="1" x14ac:dyDescent="0.4">
      <c r="A11" s="139" t="s">
        <v>292</v>
      </c>
      <c r="B11" s="139"/>
      <c r="C11" s="139"/>
      <c r="D11" s="139"/>
      <c r="E11" s="139"/>
      <c r="F11" s="139"/>
      <c r="G11" s="139"/>
    </row>
    <row r="12" spans="1:7" ht="45" customHeight="1" x14ac:dyDescent="0.4">
      <c r="A12" s="134" t="s">
        <v>203</v>
      </c>
      <c r="B12" s="134"/>
      <c r="C12" s="135" t="s">
        <v>204</v>
      </c>
      <c r="D12" s="135"/>
      <c r="E12" s="135"/>
      <c r="F12" s="135"/>
      <c r="G12" s="84"/>
    </row>
    <row r="13" spans="1:7" ht="10.050000000000001" customHeight="1" x14ac:dyDescent="0.4">
      <c r="A13" s="74"/>
      <c r="B13" s="74"/>
      <c r="C13" s="75"/>
      <c r="D13" s="75"/>
      <c r="E13" s="75"/>
      <c r="F13" s="75"/>
      <c r="G13" s="75"/>
    </row>
    <row r="14" spans="1:7" ht="10.050000000000001" customHeight="1" x14ac:dyDescent="0.4"/>
    <row r="15" spans="1:7" x14ac:dyDescent="0.4">
      <c r="A15" s="39" t="s">
        <v>63</v>
      </c>
      <c r="B15" s="70"/>
      <c r="C15" s="136" t="s">
        <v>143</v>
      </c>
      <c r="D15" s="136"/>
      <c r="E15" s="136"/>
    </row>
    <row r="16" spans="1:7" x14ac:dyDescent="0.4">
      <c r="A16" s="39" t="s">
        <v>64</v>
      </c>
      <c r="B16" s="42" t="str">
        <f>IF(ISBLANK(B15),"",IF(B3=B15,"Kontrolle erfolgreich - check ok","FEHLER - ERROR"))</f>
        <v/>
      </c>
      <c r="C16" s="39" t="s">
        <v>144</v>
      </c>
    </row>
    <row r="17" spans="2:2" x14ac:dyDescent="0.4">
      <c r="B17" s="42" t="str">
        <f>IF(ISBLANK(B15),"",IF(ISERROR(FIND("@",B15,1)),"keine gültige eMail-Adresse",IF((VALUE(FIND("@",B15,1))&gt;1),"","keine gültige eMail-Adresse!")))</f>
        <v/>
      </c>
    </row>
    <row r="18" spans="2:2" x14ac:dyDescent="0.4">
      <c r="B18" s="42" t="str">
        <f>IF(ISBLANK(B15),"",IF(ISERROR(FIND("@",B15,1)),"no valid eMail-adress",IF((VALUE(FIND("@",B15,1))&gt;1),"","no valid eMail-address!")))</f>
        <v/>
      </c>
    </row>
    <row r="19" spans="2:2" x14ac:dyDescent="0.4">
      <c r="B19" s="39" t="str">
        <f>IF(ISBLANK(B15),"",IF(ISERROR(FIND("; ",B15,1)),"",IF((VALUE(FIND("; ",B15,1))&gt;8),"","Achtung - die zweite eMail-Adresse wurde nicht korrekt eingegeben")))</f>
        <v/>
      </c>
    </row>
  </sheetData>
  <sheetProtection algorithmName="SHA-512" hashValue="SPIeP2NEjo5s57QHB9v5VMpVeXfxQeVrwh9w9sz+EMM5M+IfyPeJwnjdip+Vdo5c5wvJCHBIZtyRK1ja7TekpA==" saltValue="N9UyBNXNECQf3R4gShkbn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7</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Zucker</vt:lpstr>
      <vt:lpstr>Maltose</vt:lpstr>
      <vt:lpstr>Diastasezahl</vt:lpstr>
      <vt:lpstr>Prolin</vt:lpstr>
      <vt:lpstr>Saeuren</vt:lpstr>
      <vt:lpstr>HMF</vt:lpstr>
      <vt:lpstr>Leitfaehigkeit</vt:lpstr>
      <vt:lpstr>pHWert</vt:lpstr>
      <vt:lpstr>Wasser</vt:lpstr>
      <vt:lpstr>Saccharasezahl</vt:lpstr>
      <vt:lpstr>Glycerin</vt:lpstr>
      <vt:lpstr>Färbung</vt:lpstr>
      <vt:lpstr>Ethanol</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2022-09-14T18:49:50Z</cp:lastPrinted>
  <dcterms:created xsi:type="dcterms:W3CDTF">2005-02-14T18:41:01Z</dcterms:created>
  <dcterms:modified xsi:type="dcterms:W3CDTF">2025-08-17T18:12:41Z</dcterms:modified>
</cp:coreProperties>
</file>