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codeName="DieseArbeitsmappe"/>
  <mc:AlternateContent xmlns:mc="http://schemas.openxmlformats.org/markup-compatibility/2006">
    <mc:Choice Requires="x15">
      <x15ac:absPath xmlns:x15ac="http://schemas.microsoft.com/office/spreadsheetml/2010/11/ac" url="C:\Daten\internet\html\xls\2023\"/>
    </mc:Choice>
  </mc:AlternateContent>
  <xr:revisionPtr revIDLastSave="0" documentId="8_{DBA0F100-05D3-4C2D-9A6B-DCA39C496C99}" xr6:coauthVersionLast="47" xr6:coauthVersionMax="47" xr10:uidLastSave="{00000000-0000-0000-0000-000000000000}"/>
  <workbookProtection workbookAlgorithmName="SHA-512" workbookHashValue="UdVLqufcHyXFrdWhXqLTgEegE3ERDrI6cwHW9XV/ku8c0eEjv2Z6d0J5wKvriu4c9KSMicqkys378N5Ff96epA==" workbookSaltValue="nIsIP+CDgZZ0GUC93wZDRg==" workbookSpinCount="100000" lockStructure="1"/>
  <bookViews>
    <workbookView xWindow="-93" yWindow="-93" windowWidth="25786" windowHeight="13986" firstSheet="1" activeTab="6" xr2:uid="{00000000-000D-0000-FFFF-FFFF00000000}"/>
  </bookViews>
  <sheets>
    <sheet name="Significance" sheetId="83" r:id="rId1"/>
    <sheet name="Reporting" sheetId="84" r:id="rId2"/>
    <sheet name="Auswertung" sheetId="85" r:id="rId3"/>
    <sheet name="Datenübernahme" sheetId="86" r:id="rId4"/>
    <sheet name="Signifikanz" sheetId="87" r:id="rId5"/>
    <sheet name="Ausfüllhinweise" sheetId="88" r:id="rId6"/>
    <sheet name="Kontakt" sheetId="79" r:id="rId7"/>
    <sheet name="Teilnehmerdaten" sheetId="17" state="hidden" r:id="rId8"/>
    <sheet name="Ergebnisse" sheetId="5" r:id="rId9"/>
    <sheet name="Mitteilungen" sheetId="15" r:id="rId10"/>
    <sheet name="Trockenmasse" sheetId="22" state="hidden" r:id="rId11"/>
    <sheet name="Gesamtasche" sheetId="23" state="hidden" r:id="rId12"/>
    <sheet name="Säureunlösliche Asche" sheetId="24" state="hidden" r:id="rId13"/>
    <sheet name="Wasserlösliche Asche" sheetId="25" state="hidden" r:id="rId14"/>
    <sheet name="WasserlöslicherExtraktanteil" sheetId="26" state="hidden" r:id="rId15"/>
    <sheet name="CofTheo" sheetId="27" state="hidden" r:id="rId16"/>
    <sheet name="Gesamtpolyphenole" sheetId="81" state="hidden" r:id="rId17"/>
  </sheets>
  <externalReferences>
    <externalReference r:id="rId18"/>
    <externalReference r:id="rId19"/>
    <externalReference r:id="rId20"/>
    <externalReference r:id="rId21"/>
    <externalReference r:id="rId22"/>
    <externalReference r:id="rId23"/>
    <externalReference r:id="rId24"/>
  </externalReferences>
  <definedNames>
    <definedName name="_ftn1" localSheetId="2">Auswertung!$A$3</definedName>
    <definedName name="_ftn1" localSheetId="0">Significance!#REF!</definedName>
    <definedName name="_ftn1" localSheetId="4">Signifikanz!#REF!</definedName>
    <definedName name="_ftnref1" localSheetId="2">Auswertung!#REF!</definedName>
    <definedName name="_ftnref1" localSheetId="0">Significance!$A$3</definedName>
    <definedName name="_ftnref1" localSheetId="4">Signifikanz!#REF!</definedName>
    <definedName name="Daten" localSheetId="5">#REF!</definedName>
    <definedName name="Daten">#REF!</definedName>
    <definedName name="_xlnm.Print_Area" localSheetId="3">Datenübernahme!$A$1:$C$8</definedName>
    <definedName name="_xlnm.Print_Area" localSheetId="4">Signifikanz!$A$1:$C$10</definedName>
    <definedName name="Elemente">[5]Parameter2!$B$3:$B$18</definedName>
    <definedName name="MBlei" localSheetId="5">#REF!</definedName>
    <definedName name="MBlei">#REF!</definedName>
    <definedName name="OLE_LINK1" localSheetId="5">Ausfüllhinweise!$A$20</definedName>
    <definedName name="OLE_LINK1" localSheetId="1">Reporting!$A$14</definedName>
    <definedName name="OLE_LINK2" localSheetId="1">Reporting!$J$7</definedName>
    <definedName name="Parameter2" localSheetId="5">#REF!</definedName>
    <definedName name="Parameter2" localSheetId="6">#REF!</definedName>
    <definedName name="Parameter2">#REF!</definedName>
    <definedName name="Parameter2alt" localSheetId="5">#REF!</definedName>
    <definedName name="Parameter2alt">#REF!</definedName>
    <definedName name="test" localSheetId="5">[1]Parameter2!$B$3:$B$18</definedName>
    <definedName name="test" localSheetId="2">[6]Parameter2!$B$3:$B$18</definedName>
    <definedName name="test" localSheetId="6">[2]Parameter2!$B$3:$B$18</definedName>
    <definedName name="test" localSheetId="1">[5]Parameter2!$B$3:$B$18</definedName>
    <definedName name="test">[3]Parameter2!$B$3:$B$18</definedName>
    <definedName name="test1" localSheetId="5">[2]Parameter2!$B$3:$B$18</definedName>
    <definedName name="test1">[7]Parameter2!$B$3:$B$18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4" i="5" l="1"/>
  <c r="I42" i="5" l="1"/>
  <c r="H26" i="5"/>
  <c r="H25" i="5"/>
  <c r="H24" i="5"/>
  <c r="F26" i="5"/>
  <c r="I46" i="5" s="1"/>
  <c r="F25" i="5"/>
  <c r="I44" i="5" s="1"/>
  <c r="F24" i="5"/>
  <c r="B11" i="17"/>
  <c r="B10" i="17"/>
  <c r="A13" i="5"/>
  <c r="F5" i="5"/>
  <c r="F4" i="5"/>
  <c r="B15" i="17" l="1"/>
  <c r="C15" i="17"/>
  <c r="B16" i="17"/>
  <c r="C16" i="17"/>
  <c r="B17" i="17"/>
  <c r="C17" i="17"/>
  <c r="B18" i="17"/>
  <c r="C18" i="17"/>
  <c r="B19" i="17"/>
  <c r="C19" i="17"/>
  <c r="B20" i="17"/>
  <c r="C20" i="17"/>
  <c r="B21" i="17"/>
  <c r="C21" i="17"/>
  <c r="C1" i="81" l="1"/>
  <c r="H27" i="5" s="1"/>
  <c r="C1" i="27"/>
  <c r="C1" i="26"/>
  <c r="H23" i="5" s="1"/>
  <c r="C1" i="25"/>
  <c r="C1" i="24"/>
  <c r="H21" i="5" s="1"/>
  <c r="C1" i="23"/>
  <c r="H20" i="5" s="1"/>
  <c r="C23" i="23"/>
  <c r="I20" i="5" s="1"/>
  <c r="C1" i="22"/>
  <c r="H19" i="5" s="1"/>
  <c r="H1" i="15"/>
  <c r="F19" i="5"/>
  <c r="I31" i="5" s="1"/>
  <c r="F20" i="5"/>
  <c r="I33" i="5" s="1"/>
  <c r="G20" i="5"/>
  <c r="F21" i="5"/>
  <c r="I36" i="5" s="1"/>
  <c r="F22" i="5"/>
  <c r="I38" i="5" s="1"/>
  <c r="H22" i="5"/>
  <c r="F23" i="5"/>
  <c r="A47" i="5"/>
  <c r="F27" i="5"/>
  <c r="I48" i="5" s="1"/>
  <c r="A31" i="5"/>
  <c r="A33" i="5"/>
  <c r="A36" i="5"/>
  <c r="A38" i="5"/>
  <c r="A40" i="5"/>
  <c r="A42" i="5"/>
  <c r="A44" i="5"/>
  <c r="A46" i="5"/>
  <c r="B1" i="17"/>
  <c r="B2" i="17"/>
  <c r="B4" i="17"/>
  <c r="D5" i="17"/>
  <c r="D8" i="17" s="1"/>
  <c r="B5" i="17" s="1"/>
  <c r="B6" i="17"/>
  <c r="B7" i="17"/>
  <c r="B13" i="17"/>
  <c r="C13" i="17"/>
  <c r="B14" i="17"/>
  <c r="C14" i="17"/>
  <c r="B16" i="79"/>
  <c r="B17" i="79"/>
  <c r="B18" i="79"/>
  <c r="B19" i="79"/>
  <c r="A35" i="5" l="1"/>
  <c r="A37" i="5"/>
  <c r="A43" i="5"/>
  <c r="A45" i="5"/>
  <c r="A49" i="5"/>
  <c r="I40" i="5"/>
  <c r="A41" i="5" s="1"/>
  <c r="A39" i="5"/>
  <c r="A32"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5796EF6D-3F0D-4EC0-BF3D-441E31486C03}">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D4D42B16-8349-4FD2-8EE4-C4DAB12B8F8C}">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0680BB6F-6D92-4970-87F3-91DEB9F37825}">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5" authorId="0" shapeId="0" xr:uid="{00000000-0006-0000-08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(Sie haben eine Auswertenummer erhalten)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List>
</comments>
</file>

<file path=xl/sharedStrings.xml><?xml version="1.0" encoding="utf-8"?>
<sst xmlns="http://schemas.openxmlformats.org/spreadsheetml/2006/main" count="262" uniqueCount="211">
  <si>
    <t>Ergebnisdatenblatt</t>
  </si>
  <si>
    <t>Parameter</t>
  </si>
  <si>
    <t>Einheit</t>
  </si>
  <si>
    <t>Kunden-Nr.</t>
  </si>
  <si>
    <t>Postleitzahl</t>
  </si>
  <si>
    <t>ergebnisse@lvus.de</t>
  </si>
  <si>
    <t>Sonstiges</t>
  </si>
  <si>
    <t>Analysen-
gang 1</t>
  </si>
  <si>
    <t>Analysen-
gang 2</t>
  </si>
  <si>
    <t>Verfahren /
Literatur</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</si>
  <si>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</si>
  <si>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</si>
  <si>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</si>
  <si>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</si>
  <si>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</si>
  <si>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</si>
  <si>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</si>
  <si>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</si>
  <si>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</si>
  <si>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</si>
  <si>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</si>
  <si>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</si>
  <si>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</si>
  <si>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</si>
  <si>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</si>
  <si>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</si>
  <si>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</si>
  <si>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</si>
  <si>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</si>
  <si>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Parameter 4</t>
  </si>
  <si>
    <t>Parameter 5</t>
  </si>
  <si>
    <t>Parameter 6</t>
  </si>
  <si>
    <t>Parameter 7</t>
  </si>
  <si>
    <t>Methode</t>
  </si>
  <si>
    <t>Bezeichnung des Analysenverfahrens</t>
  </si>
  <si>
    <t>Anzahl</t>
  </si>
  <si>
    <t>Modifikation</t>
  </si>
  <si>
    <t>x</t>
  </si>
  <si>
    <t>Beispielhafter Wert [mg/kg]</t>
  </si>
  <si>
    <t>Teilnahmen</t>
  </si>
  <si>
    <t>Ergebnisangabe mit 3 signifikanten Ziffern [mg/kg]</t>
  </si>
  <si>
    <t>Signifikante
Stellen</t>
  </si>
  <si>
    <t>Deadline</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</si>
  <si>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</si>
  <si>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</si>
  <si>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</si>
  <si>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</si>
  <si>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</si>
  <si>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Kontaktperson</t>
  </si>
  <si>
    <t>Contact person</t>
  </si>
  <si>
    <t>Name</t>
  </si>
  <si>
    <t>eMail</t>
  </si>
  <si>
    <t>eMail-Address</t>
  </si>
  <si>
    <t>Telefon (inklusive Vorwahl):</t>
  </si>
  <si>
    <t>telefone (including country and area code)</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</si>
  <si>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</si>
  <si>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interne Teilnahme:</t>
  </si>
  <si>
    <t>Hinweise zur Auswertung</t>
  </si>
  <si>
    <t>Zur Vermeidung zu „breiter“ Beurteilungszonen wird deshalb bei der Auswertung bei allen Parametern der Wert der Zielstandardabweichung auf maximal 22 % vom Wert des Medians beschränkt.</t>
  </si>
  <si>
    <t>Before analysing the samples, homogenize the samples again, please. After homogenisation You should analyse both samples with your standard procedures.</t>
  </si>
  <si>
    <t>eMail-Kontrolle:</t>
  </si>
  <si>
    <t>Ergebnis der Überprüfung:</t>
  </si>
  <si>
    <t>Falls Sie einen Parameter nicht bearbeiten, lassen Sie die zugehörigen Ergebnisdatenfelder bitte leer.
If you are not analysing parameters in your laboratory do not write anything into the corresponding fields for the results.</t>
  </si>
  <si>
    <t>Beschreibung der verwendeten Analysenverfahren</t>
  </si>
  <si>
    <t>Annahmeschluss/Deadline:</t>
  </si>
  <si>
    <t>ja / yes</t>
  </si>
  <si>
    <t>nein / no</t>
  </si>
  <si>
    <t>In einigen Fällen, z.B. bei Gehalten um 1 % oder 10 %, ist die Vorgabe gültiger Stellen schwierig: Die Ergebnisse „1,06% und 0,98% sind vergleichbar, nicht aber „1,1 %“ und „0,98%“. Die Angabe einer zusätzlichen gültigen Stelle beim Beispielwert 1,06 ist hier angebracht.</t>
  </si>
  <si>
    <t>Zur Beschreibung des Analysenverfahrens verwenden Sie bitte die im unteren Teil dieses Datenblatts enthaltenen Auswahlfelder.
To describe your method use the Pulldown-menus following after the result area.</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</si>
  <si>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</si>
  <si>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</si>
  <si>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</si>
  <si>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</si>
  <si>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check of the e-Mail address</t>
  </si>
  <si>
    <t>result of the control</t>
  </si>
  <si>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</si>
  <si>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Tabelle wurde bereits einmal erfolgreich gesendet, es handelt sich um eine Aktualisierung:
This table was sent before, successfully. It is an update:</t>
  </si>
  <si>
    <t>Wasser</t>
  </si>
  <si>
    <t>Asche</t>
  </si>
  <si>
    <t>Temperatur-bereich</t>
  </si>
  <si>
    <r>
      <t xml:space="preserve">Trocknung bei 103 °C </t>
    </r>
    <r>
      <rPr>
        <sz val="10"/>
        <rFont val="Symbol"/>
        <family val="1"/>
        <charset val="2"/>
      </rPr>
      <t>±</t>
    </r>
    <r>
      <rPr>
        <sz val="10"/>
        <rFont val="Times New Roman"/>
        <family val="1"/>
      </rPr>
      <t xml:space="preserve"> 2 °C</t>
    </r>
  </si>
  <si>
    <r>
      <t xml:space="preserve">Trocknung bei 103 °C </t>
    </r>
    <r>
      <rPr>
        <sz val="10"/>
        <rFont val="Symbol"/>
        <family val="1"/>
        <charset val="2"/>
      </rPr>
      <t>±</t>
    </r>
    <r>
      <rPr>
        <sz val="10"/>
        <rFont val="Times New Roman"/>
        <family val="1"/>
      </rPr>
      <t xml:space="preserve"> 2 °C mit Seesand</t>
    </r>
  </si>
  <si>
    <t>sonstiges</t>
  </si>
  <si>
    <t>Veraschungstemperatur</t>
  </si>
  <si>
    <t>&lt; 525 °C</t>
  </si>
  <si>
    <t>525 °C - 575 °C</t>
  </si>
  <si>
    <t>575 °C - 625 °C</t>
  </si>
  <si>
    <t>625 °C - 675 °C</t>
  </si>
  <si>
    <t>675 °C - 725 °C</t>
  </si>
  <si>
    <t>725 °C - 775 °C</t>
  </si>
  <si>
    <t>775 °C - 825 °C</t>
  </si>
  <si>
    <t>825 °C - 875 °C</t>
  </si>
  <si>
    <t>875 °C - 925 °C</t>
  </si>
  <si>
    <t>&gt; 925 °C</t>
  </si>
  <si>
    <t>Veraschungstemperaturbereich</t>
  </si>
  <si>
    <t>Schreiben Sie Ihre Daten in die farblich hinterlegten Felder. Geben Sie Ihre Ergebnisse in den aufgeführten Einheiten an.
Write your data into the coloured cells. Give your results in the units of column 2.</t>
  </si>
  <si>
    <t>Beispiel für die Eingabe von 2 eMail-Adressen:
Example how to type in 2 different e-mail addresses:</t>
  </si>
  <si>
    <t>info@lvus.de; ergebnisse@lvus.de</t>
  </si>
  <si>
    <t>Trockenmasse</t>
  </si>
  <si>
    <t>Gesamtasche</t>
  </si>
  <si>
    <t>Säureunlösliche Asche</t>
  </si>
  <si>
    <t>Wasserlösliche Asche</t>
  </si>
  <si>
    <t>Coffein</t>
  </si>
  <si>
    <t>Theobromin</t>
  </si>
  <si>
    <t>Theophyllin</t>
  </si>
  <si>
    <r>
      <t>Sollte ein Inhaltsstoff nicht bestimmbar sein</t>
    </r>
    <r>
      <rPr>
        <sz val="11"/>
        <rFont val="Times New Roman"/>
        <family val="1"/>
      </rPr>
      <t xml:space="preserve">, so teilen Sie uns bitte den Wert Ihrer Bestimmungsgrenze mit vorangestelltem "&lt; “ mit.
</t>
    </r>
    <r>
      <rPr>
        <b/>
        <sz val="11"/>
        <rFont val="Times New Roman"/>
        <family val="1"/>
      </rPr>
      <t>In cases a parameter is not detectable</t>
    </r>
    <r>
      <rPr>
        <sz val="11"/>
        <rFont val="Times New Roman"/>
        <family val="1"/>
      </rPr>
      <t>, report your limit of quantification with "&lt; " in front of the value.</t>
    </r>
  </si>
  <si>
    <r>
      <t>g/100 g Probe</t>
    </r>
    <r>
      <rPr>
        <vertAlign val="superscript"/>
        <sz val="13"/>
        <rFont val="Times New Roman"/>
        <family val="1"/>
      </rPr>
      <t>1</t>
    </r>
  </si>
  <si>
    <r>
      <t>g/100 g TM</t>
    </r>
    <r>
      <rPr>
        <vertAlign val="superscript"/>
        <sz val="13"/>
        <rFont val="Times New Roman"/>
        <family val="1"/>
      </rPr>
      <t>2</t>
    </r>
  </si>
  <si>
    <t>Wasserlöslicher Extraktanteil</t>
  </si>
  <si>
    <t>Parameter 8</t>
  </si>
  <si>
    <t>37</t>
  </si>
  <si>
    <t>Tee</t>
  </si>
  <si>
    <t>Wasserl.Extrakt</t>
  </si>
  <si>
    <t>§ 64 LFGB Nr. L 47.00-8</t>
  </si>
  <si>
    <t>§ 64 LFGB Nr. L 47.00-8, modifiziert</t>
  </si>
  <si>
    <t>Sreunl. Asche</t>
  </si>
  <si>
    <t>§ 64 LFGB Nr. L 46.00-3 (DIN 10777 Teil 2 - HPLC-Verfahren)</t>
  </si>
  <si>
    <t>§ 64 LFGB Nr. L 46.00-3 (DIN 10777 Teil 2 - HPLC-Verfahren), modifiziert</t>
  </si>
  <si>
    <t>§ 64 LFGB Nr. L 18.00-16 (HPLC-Verfahren)</t>
  </si>
  <si>
    <t>§ 64 LFGB Nr. L 18.00-16 (HPLC-Verfahren), modifiziert</t>
  </si>
  <si>
    <t>Anderes HPLC-Verfahren</t>
  </si>
  <si>
    <t>ISO 1575:1996</t>
  </si>
  <si>
    <t>DIN 10802/ISO 1575-1987</t>
  </si>
  <si>
    <t>TS 1564</t>
  </si>
  <si>
    <t>ISO 1577:1996</t>
  </si>
  <si>
    <t>DIN 10805/ISO 1577-1987</t>
  </si>
  <si>
    <t>ISO 1576:1992</t>
  </si>
  <si>
    <t>ISO 1576:1996</t>
  </si>
  <si>
    <t>DIN 10806/ISO 1572-1990</t>
  </si>
  <si>
    <t>AOAC 925.19</t>
  </si>
  <si>
    <t>Veraschungsautomat TGA</t>
  </si>
  <si>
    <t>Probenvorbereitung nach Schweizer Lebensmittelbuch Kapitel 22/10.1; Messung § 64 LFGB Nr. L 00.00-28</t>
  </si>
  <si>
    <t>§ 64 LFGB Nr. L 47.00-5 (DIN 10805:1985)</t>
  </si>
  <si>
    <t>§ 64 LFGB Nr. L 47.00-5 (DIN 10805:1985), modifiziert</t>
  </si>
  <si>
    <t>§ 64 LFGB Nr. L 47.08-1 (DIN/ISO 1576:1992)</t>
  </si>
  <si>
    <t>§ 64 LFGB Nr. L 47.08-1 (DIN/ISO 1576:1992), modifiziert</t>
  </si>
  <si>
    <t>§ 64 LFGB Nr. L 47.00-6 (HPLC-Verfahren, DIN 10801:1995)</t>
  </si>
  <si>
    <t>§ 64 LFGB Nr. L 47.00-6 (HPLC-Verfahren, DIN 10801:1995), modifiziert</t>
  </si>
  <si>
    <t>V.1</t>
  </si>
  <si>
    <t>Gesamtpolyphenole</t>
  </si>
  <si>
    <t>ISO 9768</t>
  </si>
  <si>
    <t>Veraschung im angegebenen Temperaturbereich</t>
  </si>
  <si>
    <t>Schweizerisches Lebensmittelbuch, Methode Nr. 1423.1</t>
  </si>
  <si>
    <t>Schweizerisches Lebensmittelbuch, Methode Nr. 1422.1</t>
  </si>
  <si>
    <t>Schweizerisches Lebensmittelbuch, Methode Nr. 1419.1</t>
  </si>
  <si>
    <t>ISO 14502-2 (auch modifiziert)</t>
  </si>
  <si>
    <t>ISO 20481:2008 (auch modifiziert)</t>
  </si>
  <si>
    <t>ISO 10727 (auch modifiziert)</t>
  </si>
  <si>
    <t>§ 64 LFGB Nr. L. 47-00-10 (DIN ISO 14502-1)</t>
  </si>
  <si>
    <t>§ 64 LFGB Nr. L. 47-00-10 (DIN ISO 14502-1), modifiziert</t>
  </si>
  <si>
    <t>Photometrisch mit Folin-Denis-Reagenz</t>
  </si>
  <si>
    <t>Karl-Fischer</t>
  </si>
  <si>
    <t>§ 64 LFGB Nr. L 47.00-11 (HPLC-Verfahren)</t>
  </si>
  <si>
    <t>§ 64 LFGB Nr. L 47.00-11 (HPLC-Verfahren), modifiziert</t>
  </si>
  <si>
    <t>ISO 14502-1:2005</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</si>
  <si>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</si>
  <si>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</si>
  <si>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</si>
  <si>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</si>
  <si>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</si>
  <si>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</si>
  <si>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</si>
  <si>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</si>
  <si>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</si>
  <si>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</si>
  <si>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</si>
  <si>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</si>
  <si>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 64 LFGB Nr. L 47.00-1:2017-10  (DIN 10800:2016-07)</t>
  </si>
  <si>
    <t>§ 64 LFGB Nr. L 47.00-2:2017-10  (DIN 10800:2016-07)</t>
  </si>
  <si>
    <t>Asche in Wasser verdünnt, filtriert und eingetrocknet</t>
  </si>
  <si>
    <t>Aufkochen in Wasser (15 min), trocknen des Extraktes</t>
  </si>
  <si>
    <t>Parameter 9</t>
  </si>
  <si>
    <t>§ 64 LFGB Nr. L 47.00-2: 2017-10 (DIN 10806:2016-07)</t>
  </si>
  <si>
    <t>§ 64 LFGB Nr. L 47.00-2 :2017-10 (DIN 10806:2016-07), modifiziert</t>
  </si>
  <si>
    <t>?</t>
  </si>
  <si>
    <r>
      <rPr>
        <vertAlign val="superscript"/>
        <sz val="11"/>
        <rFont val="Times New Roman"/>
        <family val="1"/>
      </rPr>
      <t>1</t>
    </r>
    <r>
      <rPr>
        <sz val="11"/>
        <rFont val="Times New Roman"/>
        <family val="1"/>
      </rPr>
      <t xml:space="preserve"> Probe = sample   -     </t>
    </r>
    <r>
      <rPr>
        <vertAlign val="superscript"/>
        <sz val="11"/>
        <rFont val="Times New Roman"/>
        <family val="1"/>
      </rPr>
      <t>2</t>
    </r>
    <r>
      <rPr>
        <sz val="11"/>
        <rFont val="Times New Roman"/>
        <family val="1"/>
      </rPr>
      <t xml:space="preserve"> TM = Trockenmasse (dry mass)
</t>
    </r>
    <r>
      <rPr>
        <vertAlign val="superscript"/>
        <sz val="11"/>
        <rFont val="Times New Roman"/>
        <family val="1"/>
      </rPr>
      <t>3</t>
    </r>
    <r>
      <rPr>
        <sz val="11"/>
        <rFont val="Times New Roman"/>
        <family val="1"/>
      </rPr>
      <t xml:space="preserve"> In case the content is below 0,1 g/100 TM it is sufficient to report the result with 2 significant figures</t>
    </r>
  </si>
  <si>
    <t>§ 64 LFGB Nr. L 47.00-3: 2017-10 (DIN 10802: 2016-04)</t>
  </si>
  <si>
    <t>§ 64 LFGB Nr. L 47.00-3: 2017-10 (DIN 10802: 2016-04), modifiziert</t>
  </si>
  <si>
    <t>ersetzen durch 6 und 7</t>
  </si>
  <si>
    <t>§ 64 LFGB Nr. L 47.00-4:2000-07 (DIN ISO 9768:1999-07)</t>
  </si>
  <si>
    <t>§ 64 LFGB Nr. L 47.00-4:2000-07 (DIN ISO 9768:1999-07), modifiziert</t>
  </si>
  <si>
    <t>Es wird empfohlen, eine zweite eMail-Adresse in Form eines Funktionspostfaches anzugeben. Dadurch wird sichergestellt, dass die Auswertung auch zugestellt werden kann. Geben Sie hierzu die zweite Adresse getrennt durch ein Semikolon mit nachfolgendem Leerzeichen ein.</t>
  </si>
  <si>
    <t>Kontaktname</t>
  </si>
  <si>
    <t>Mailadresse</t>
  </si>
  <si>
    <t>Zertifikat geeignet</t>
  </si>
  <si>
    <r>
      <t>mg/100 TM</t>
    </r>
    <r>
      <rPr>
        <vertAlign val="superscript"/>
        <sz val="13"/>
        <rFont val="Times New Roman"/>
        <family val="1"/>
      </rPr>
      <t>2</t>
    </r>
  </si>
  <si>
    <t>§ 64 LFGB Nr.L 47.05-1 (DIN 10810)</t>
  </si>
  <si>
    <t>§ 64 LFGB Nr.L 47.05-1 (DIN 10810), modifiziert</t>
  </si>
  <si>
    <t>Ph. Eur. 10.0/2668 ("Grüner Tee", HPLC-Bestimmung)</t>
  </si>
  <si>
    <t>Probenvorbereitung nach § 64 LFGB Nr. L 47.00-6, Messung nach § 64 LFGB Nr. L00.00-28</t>
  </si>
  <si>
    <t>Aufbrühen mit kochendem Wasser, unter Rühren extrahieren, Abkühlen, Auffüllen, Filtrieren, Verdünnen, Zusatz von ISTD, HPLC-MS/MS</t>
  </si>
  <si>
    <t>Ph. Eur. 10.0/2.8.1 ("Salzsäureunlösliche Asche")</t>
  </si>
  <si>
    <t>Ph. Eur. 10.0/2.4.16 ("Asche")</t>
  </si>
  <si>
    <t>Ph. Eur. 10.0/2.2.32 ("Trocknungsverlust", Umrechnung in Trockenmasse)</t>
  </si>
  <si>
    <t>Trocknung bei 102 °C ± 2 °C</t>
  </si>
  <si>
    <t>Trocknung bei 104 °C</t>
  </si>
  <si>
    <t>Schweizerisches Lebensmittelbuch, 57A.02, Ausgabe Mai 2000, 16 Stunden bei 103 °C</t>
  </si>
  <si>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</si>
  <si>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</si>
  <si>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</si>
  <si>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</si>
  <si>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t>
    </r>
  </si>
  <si>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</si>
  <si>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</si>
  <si>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</si>
  <si>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</si>
  <si>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</si>
  <si>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</si>
  <si>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</si>
  <si>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</si>
  <si>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Geben Sie Ihre Ergebnisse mit den in Spalte 3 aufgeführten signifikanten Stellen an. Beispiele hierzu sind in "Signifikanz" enthalten.
Report your results with in column 3 shown significant numbers (there are some examples in sheet "Significance".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</si>
</sst>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yy;@"/>
    <numFmt numFmtId="165" formatCode="0.0000"/>
  </numFmts>
  <fonts count="32"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b/>
      <sz val="14"/>
      <color indexed="10"/>
      <name val="Times New Roman"/>
      <family val="1"/>
    </font>
    <font>
      <sz val="10"/>
      <name val="Times New Roman"/>
      <family val="1"/>
    </font>
    <font>
      <sz val="11"/>
      <color indexed="9"/>
      <name val="Times New Roman"/>
      <family val="1"/>
    </font>
    <font>
      <sz val="13"/>
      <name val="Times New Roman"/>
      <family val="1"/>
    </font>
    <font>
      <sz val="13"/>
      <color indexed="9"/>
      <name val="Times New Roman"/>
      <family val="1"/>
    </font>
    <font>
      <sz val="12"/>
      <color indexed="10"/>
      <name val="Times New Roman"/>
      <family val="1"/>
    </font>
    <font>
      <b/>
      <sz val="11"/>
      <name val="Times New Roman"/>
      <family val="1"/>
    </font>
    <font>
      <sz val="11"/>
      <color indexed="12"/>
      <name val="Times New Roman"/>
      <family val="1"/>
    </font>
    <font>
      <i/>
      <vertAlign val="subscript"/>
      <sz val="11"/>
      <name val="Times New Roman"/>
      <family val="1"/>
    </font>
    <font>
      <sz val="12"/>
      <color indexed="9"/>
      <name val="Times New Roman"/>
      <family val="1"/>
    </font>
    <font>
      <sz val="10"/>
      <name val="Symbol"/>
      <family val="1"/>
      <charset val="2"/>
    </font>
    <font>
      <vertAlign val="superscript"/>
      <sz val="13"/>
      <name val="Times New Roman"/>
      <family val="1"/>
    </font>
    <font>
      <sz val="11"/>
      <color indexed="8"/>
      <name val="Calibri"/>
      <family val="2"/>
    </font>
    <font>
      <sz val="11"/>
      <color indexed="9"/>
      <name val="Calibri"/>
      <family val="2"/>
    </font>
    <font>
      <vertAlign val="superscript"/>
      <sz val="11"/>
      <name val="Times New Roman"/>
      <family val="1"/>
    </font>
    <font>
      <b/>
      <sz val="11"/>
      <color rgb="FFFF0000"/>
      <name val="Times New Roman"/>
      <family val="1"/>
    </font>
    <font>
      <i/>
      <sz val="11"/>
      <color theme="0" tint="-0.499984740745262"/>
      <name val="Times New Roman"/>
      <family val="1"/>
    </font>
  </fonts>
  <fills count="17">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indexed="22"/>
        <bgColor indexed="64"/>
      </patternFill>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theme="4" tint="0.79998168889431442"/>
        <bgColor indexed="64"/>
      </patternFill>
    </fill>
    <fill>
      <patternFill patternType="solid">
        <fgColor theme="6"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ck">
        <color indexed="17"/>
      </top>
      <bottom style="thin">
        <color indexed="17"/>
      </bottom>
      <diagonal/>
    </border>
    <border>
      <left/>
      <right/>
      <top/>
      <bottom style="thin">
        <color indexed="64"/>
      </bottom>
      <diagonal/>
    </border>
  </borders>
  <cellStyleXfs count="25">
    <xf numFmtId="0" fontId="0" fillId="0" borderId="0"/>
    <xf numFmtId="0" fontId="1" fillId="0" borderId="0" applyNumberFormat="0" applyFill="0" applyBorder="0" applyAlignment="0" applyProtection="0">
      <alignment vertical="top"/>
      <protection locked="0"/>
    </xf>
    <xf numFmtId="0" fontId="5" fillId="0" borderId="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9" borderId="0" applyNumberFormat="0" applyBorder="0" applyAlignment="0" applyProtection="0"/>
    <xf numFmtId="0" fontId="27" fillId="7" borderId="0" applyNumberFormat="0" applyBorder="0" applyAlignment="0" applyProtection="0"/>
    <xf numFmtId="0" fontId="27" fillId="10" borderId="0" applyNumberFormat="0" applyBorder="0" applyAlignment="0" applyProtection="0"/>
    <xf numFmtId="0" fontId="27" fillId="11" borderId="0" applyNumberFormat="0" applyBorder="0" applyAlignment="0" applyProtection="0"/>
    <xf numFmtId="0" fontId="27" fillId="12"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7" borderId="0" applyNumberFormat="0" applyBorder="0" applyAlignment="0" applyProtection="0"/>
    <xf numFmtId="0" fontId="28" fillId="14"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0" borderId="0" applyNumberFormat="0" applyBorder="0" applyAlignment="0" applyProtection="0"/>
    <xf numFmtId="0" fontId="28" fillId="14" borderId="0" applyNumberFormat="0" applyBorder="0" applyAlignment="0" applyProtection="0"/>
    <xf numFmtId="0" fontId="28" fillId="7" borderId="0" applyNumberFormat="0" applyBorder="0" applyAlignment="0" applyProtection="0"/>
    <xf numFmtId="0" fontId="1" fillId="0" borderId="0" applyNumberFormat="0" applyFill="0" applyBorder="0" applyAlignment="0" applyProtection="0">
      <alignment vertical="top"/>
      <protection locked="0"/>
    </xf>
    <xf numFmtId="0" fontId="5" fillId="0" borderId="0"/>
    <xf numFmtId="0" fontId="5" fillId="0" borderId="0"/>
    <xf numFmtId="0" fontId="1" fillId="0" borderId="0" applyNumberFormat="0" applyFill="0" applyBorder="0" applyAlignment="0" applyProtection="0">
      <alignment vertical="top"/>
      <protection locked="0"/>
    </xf>
  </cellStyleXfs>
  <cellXfs count="135">
    <xf numFmtId="0" fontId="0" fillId="0" borderId="0" xfId="0"/>
    <xf numFmtId="0" fontId="4" fillId="0" borderId="0" xfId="0" applyFont="1"/>
    <xf numFmtId="0" fontId="0" fillId="2" borderId="0" xfId="0" applyFill="1"/>
    <xf numFmtId="0" fontId="0" fillId="2" borderId="0" xfId="0" applyFill="1" applyAlignment="1">
      <alignment horizontal="center"/>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9" fillId="0" borderId="0" xfId="0" applyFont="1" applyProtection="1">
      <protection hidden="1"/>
    </xf>
    <xf numFmtId="0" fontId="0" fillId="0" borderId="0" xfId="0" applyAlignment="1" applyProtection="1">
      <alignment vertical="center"/>
      <protection hidden="1"/>
    </xf>
    <xf numFmtId="0" fontId="11" fillId="4" borderId="0" xfId="0" applyFont="1" applyFill="1" applyAlignment="1" applyProtection="1">
      <alignment vertical="center"/>
      <protection hidden="1"/>
    </xf>
    <xf numFmtId="0" fontId="17" fillId="0" borderId="0" xfId="0" applyFont="1" applyProtection="1">
      <protection hidden="1"/>
    </xf>
    <xf numFmtId="0" fontId="16" fillId="0" borderId="0" xfId="0" applyFont="1" applyAlignment="1" applyProtection="1">
      <alignment horizontal="left" wrapText="1"/>
      <protection hidden="1"/>
    </xf>
    <xf numFmtId="0" fontId="18" fillId="0" borderId="0" xfId="0" applyFont="1" applyProtection="1">
      <protection hidden="1"/>
    </xf>
    <xf numFmtId="0" fontId="18" fillId="0" borderId="0" xfId="0" applyFont="1" applyAlignment="1" applyProtection="1">
      <alignment wrapText="1"/>
      <protection hidden="1"/>
    </xf>
    <xf numFmtId="0" fontId="18" fillId="0" borderId="0" xfId="0" applyFont="1" applyAlignment="1">
      <alignment wrapText="1"/>
    </xf>
    <xf numFmtId="0" fontId="18" fillId="0" borderId="0" xfId="0" applyFont="1" applyAlignment="1" applyProtection="1">
      <alignment horizontal="left" wrapText="1"/>
      <protection hidden="1"/>
    </xf>
    <xf numFmtId="0" fontId="18" fillId="0" borderId="0" xfId="0" applyFont="1" applyAlignment="1">
      <alignment vertical="center" wrapText="1"/>
    </xf>
    <xf numFmtId="0" fontId="18" fillId="0" borderId="0" xfId="0" applyFont="1" applyAlignment="1" applyProtection="1">
      <alignment horizontal="center"/>
      <protection hidden="1"/>
    </xf>
    <xf numFmtId="0" fontId="18" fillId="4" borderId="0" xfId="0" applyFont="1" applyFill="1" applyAlignment="1" applyProtection="1">
      <alignment vertical="center" wrapText="1"/>
      <protection hidden="1"/>
    </xf>
    <xf numFmtId="0" fontId="16" fillId="0" borderId="0" xfId="0" applyFont="1" applyAlignment="1">
      <alignment horizontal="left" wrapText="1"/>
    </xf>
    <xf numFmtId="49" fontId="0" fillId="2" borderId="0" xfId="0" applyNumberFormat="1" applyFill="1" applyAlignment="1">
      <alignment horizontal="center"/>
    </xf>
    <xf numFmtId="0" fontId="18" fillId="0" borderId="0" xfId="0" applyFont="1" applyAlignment="1" applyProtection="1">
      <alignment horizontal="center" vertical="center"/>
      <protection hidden="1"/>
    </xf>
    <xf numFmtId="14" fontId="0" fillId="2" borderId="0" xfId="0" applyNumberFormat="1" applyFill="1" applyAlignment="1">
      <alignment horizontal="center"/>
    </xf>
    <xf numFmtId="0" fontId="16" fillId="0" borderId="0" xfId="0" applyFont="1" applyAlignment="1">
      <alignment horizontal="left" vertical="top" wrapText="1"/>
    </xf>
    <xf numFmtId="0" fontId="8" fillId="0" borderId="0" xfId="0" applyFont="1" applyAlignment="1">
      <alignment vertical="center"/>
    </xf>
    <xf numFmtId="0" fontId="0" fillId="0" borderId="0" xfId="0" applyAlignment="1">
      <alignment vertical="center"/>
    </xf>
    <xf numFmtId="0" fontId="21" fillId="0" borderId="0" xfId="0" applyFont="1" applyAlignment="1">
      <alignment vertical="center"/>
    </xf>
    <xf numFmtId="49" fontId="0" fillId="2" borderId="0" xfId="0" applyNumberFormat="1" applyFill="1" applyAlignment="1" applyProtection="1">
      <alignment vertical="center"/>
      <protection locked="0"/>
    </xf>
    <xf numFmtId="0" fontId="11" fillId="0" borderId="0" xfId="0" applyFont="1" applyAlignment="1">
      <alignment vertical="center"/>
    </xf>
    <xf numFmtId="0" fontId="16" fillId="3" borderId="0" xfId="0" applyFont="1" applyFill="1" applyProtection="1">
      <protection hidden="1"/>
    </xf>
    <xf numFmtId="0" fontId="20" fillId="0" borderId="0" xfId="0" applyFont="1" applyAlignment="1" applyProtection="1">
      <alignment vertical="center"/>
      <protection hidden="1"/>
    </xf>
    <xf numFmtId="0" fontId="16" fillId="0" borderId="0" xfId="0" applyFont="1" applyAlignment="1" applyProtection="1">
      <alignment horizontal="left"/>
      <protection hidden="1"/>
    </xf>
    <xf numFmtId="0" fontId="7" fillId="4" borderId="0" xfId="0" applyFont="1" applyFill="1" applyProtection="1">
      <protection hidden="1"/>
    </xf>
    <xf numFmtId="0" fontId="5" fillId="0" borderId="0" xfId="0" applyFont="1"/>
    <xf numFmtId="0" fontId="16" fillId="0" borderId="0" xfId="0" applyFont="1" applyAlignment="1">
      <alignment horizontal="justify" vertical="top" wrapText="1"/>
    </xf>
    <xf numFmtId="0" fontId="7" fillId="0" borderId="0" xfId="0" applyFont="1" applyAlignment="1">
      <alignment vertical="center" wrapText="1"/>
    </xf>
    <xf numFmtId="0" fontId="16" fillId="0" borderId="0" xfId="0" applyFont="1"/>
    <xf numFmtId="0" fontId="16" fillId="0" borderId="0" xfId="0" applyFont="1" applyProtection="1">
      <protection locked="0"/>
    </xf>
    <xf numFmtId="0" fontId="16" fillId="0" borderId="2" xfId="0" applyFont="1" applyBorder="1" applyAlignment="1">
      <alignment horizontal="justify" vertical="top" wrapText="1"/>
    </xf>
    <xf numFmtId="0" fontId="19" fillId="0" borderId="0" xfId="0" applyFont="1" applyAlignment="1" applyProtection="1">
      <alignment horizontal="center" vertical="center"/>
      <protection hidden="1"/>
    </xf>
    <xf numFmtId="0" fontId="5" fillId="0" borderId="0" xfId="0" applyFont="1" applyAlignment="1" applyProtection="1">
      <alignment horizontal="justify" vertical="top" wrapText="1"/>
      <protection hidden="1"/>
    </xf>
    <xf numFmtId="0" fontId="4" fillId="0" borderId="0" xfId="0" applyFont="1" applyProtection="1">
      <protection hidden="1"/>
    </xf>
    <xf numFmtId="0" fontId="4" fillId="0" borderId="0" xfId="0" applyFont="1" applyAlignment="1" applyProtection="1">
      <alignment horizontal="left" wrapText="1"/>
      <protection hidden="1"/>
    </xf>
    <xf numFmtId="0" fontId="5" fillId="0" borderId="0" xfId="0" applyFont="1" applyProtection="1">
      <protection hidden="1"/>
    </xf>
    <xf numFmtId="0" fontId="5" fillId="0" borderId="0" xfId="0" applyFont="1" applyAlignment="1" applyProtection="1">
      <alignment wrapText="1"/>
      <protection hidden="1"/>
    </xf>
    <xf numFmtId="0" fontId="4" fillId="0" borderId="0" xfId="0" applyFont="1" applyAlignment="1" applyProtection="1">
      <alignment horizontal="justify" vertical="top" wrapText="1"/>
      <protection hidden="1"/>
    </xf>
    <xf numFmtId="0" fontId="4" fillId="4" borderId="0" xfId="0" applyFont="1" applyFill="1" applyAlignment="1" applyProtection="1">
      <alignment wrapText="1"/>
      <protection hidden="1"/>
    </xf>
    <xf numFmtId="0" fontId="18" fillId="5" borderId="0" xfId="0" applyFont="1" applyFill="1" applyAlignment="1" applyProtection="1">
      <alignment horizontal="center" vertical="center"/>
      <protection hidden="1"/>
    </xf>
    <xf numFmtId="0" fontId="16" fillId="0" borderId="0" xfId="0" applyFont="1" applyAlignment="1" applyProtection="1">
      <alignment horizontal="left"/>
      <protection locked="0"/>
    </xf>
    <xf numFmtId="0" fontId="16" fillId="0" borderId="2" xfId="0" applyFont="1" applyBorder="1" applyAlignment="1">
      <alignment horizontal="left" vertical="top" wrapText="1"/>
    </xf>
    <xf numFmtId="0" fontId="22" fillId="0" borderId="0" xfId="0" applyFont="1" applyAlignment="1">
      <alignment horizontal="left" vertical="center" wrapText="1"/>
    </xf>
    <xf numFmtId="0" fontId="22" fillId="0" borderId="0" xfId="0" applyFont="1" applyAlignment="1">
      <alignment horizontal="left" vertical="center"/>
    </xf>
    <xf numFmtId="0" fontId="0" fillId="4" borderId="0" xfId="0" applyFill="1" applyAlignment="1" applyProtection="1">
      <alignment horizontal="center"/>
      <protection hidden="1"/>
    </xf>
    <xf numFmtId="49" fontId="1" fillId="2" borderId="0" xfId="1" applyNumberFormat="1" applyFill="1" applyAlignment="1" applyProtection="1">
      <alignment vertical="center"/>
      <protection locked="0"/>
    </xf>
    <xf numFmtId="0" fontId="16" fillId="0" borderId="0" xfId="0" applyFont="1" applyAlignment="1">
      <alignment wrapText="1"/>
    </xf>
    <xf numFmtId="0" fontId="18" fillId="4" borderId="0" xfId="0" applyFont="1" applyFill="1" applyProtection="1">
      <protection hidden="1"/>
    </xf>
    <xf numFmtId="0" fontId="24" fillId="0" borderId="0" xfId="0" applyFont="1" applyProtection="1">
      <protection hidden="1"/>
    </xf>
    <xf numFmtId="164" fontId="15" fillId="0" borderId="0" xfId="0" applyNumberFormat="1" applyFont="1" applyAlignment="1" applyProtection="1">
      <alignment horizontal="left"/>
      <protection hidden="1"/>
    </xf>
    <xf numFmtId="0" fontId="20" fillId="0" borderId="0" xfId="0" applyFont="1" applyProtection="1">
      <protection hidden="1"/>
    </xf>
    <xf numFmtId="0" fontId="18" fillId="0" borderId="0" xfId="0" applyFont="1" applyAlignment="1" applyProtection="1">
      <alignment vertical="center"/>
      <protection hidden="1"/>
    </xf>
    <xf numFmtId="49" fontId="18" fillId="2" borderId="0" xfId="0" applyNumberFormat="1" applyFont="1" applyFill="1" applyAlignment="1" applyProtection="1">
      <alignment vertical="center"/>
      <protection locked="0"/>
    </xf>
    <xf numFmtId="49" fontId="4" fillId="2" borderId="0" xfId="0" applyNumberFormat="1" applyFont="1" applyFill="1" applyProtection="1">
      <protection locked="0"/>
    </xf>
    <xf numFmtId="0" fontId="5" fillId="0" borderId="0" xfId="0" applyFont="1" applyAlignment="1" applyProtection="1">
      <alignment horizontal="left"/>
      <protection hidden="1"/>
    </xf>
    <xf numFmtId="0" fontId="5" fillId="15" borderId="0" xfId="0" applyFont="1" applyFill="1" applyAlignment="1">
      <alignment vertical="center"/>
    </xf>
    <xf numFmtId="0" fontId="5" fillId="0" borderId="0" xfId="0" applyFont="1" applyAlignment="1">
      <alignment vertical="center"/>
    </xf>
    <xf numFmtId="0" fontId="5" fillId="16" borderId="0" xfId="0" applyFont="1" applyFill="1" applyAlignment="1">
      <alignment horizontal="left" vertical="center"/>
    </xf>
    <xf numFmtId="49" fontId="5" fillId="2" borderId="0" xfId="0" applyNumberFormat="1" applyFont="1" applyFill="1" applyAlignment="1">
      <alignment horizontal="center"/>
    </xf>
    <xf numFmtId="0" fontId="5" fillId="2" borderId="0" xfId="0" applyFont="1" applyFill="1" applyAlignment="1">
      <alignment horizontal="center"/>
    </xf>
    <xf numFmtId="0" fontId="5" fillId="16" borderId="0" xfId="0" applyFont="1" applyFill="1" applyAlignment="1">
      <alignment horizontal="left" vertical="center" wrapText="1"/>
    </xf>
    <xf numFmtId="0" fontId="5" fillId="16" borderId="0" xfId="0" applyFont="1" applyFill="1" applyAlignment="1">
      <alignment horizontal="left" vertical="center"/>
    </xf>
    <xf numFmtId="0" fontId="0" fillId="0" borderId="0" xfId="0" applyAlignment="1">
      <alignment horizontal="left" vertical="center"/>
    </xf>
    <xf numFmtId="0" fontId="5" fillId="15" borderId="0" xfId="0" applyFont="1" applyFill="1" applyAlignment="1">
      <alignment horizontal="left" vertical="center" wrapText="1"/>
    </xf>
    <xf numFmtId="0" fontId="5" fillId="15" borderId="0" xfId="0" applyFont="1" applyFill="1" applyAlignment="1">
      <alignment horizontal="left" vertical="center"/>
    </xf>
    <xf numFmtId="0" fontId="1" fillId="0" borderId="0" xfId="1" applyFill="1" applyBorder="1" applyAlignment="1" applyProtection="1">
      <alignment horizontal="left"/>
      <protection hidden="1"/>
    </xf>
    <xf numFmtId="0" fontId="20" fillId="0" borderId="0" xfId="0" applyFont="1" applyAlignment="1" applyProtection="1">
      <alignment horizontal="left" vertical="center" wrapText="1"/>
      <protection hidden="1"/>
    </xf>
    <xf numFmtId="0" fontId="16" fillId="0" borderId="0" xfId="0" applyFont="1" applyAlignment="1" applyProtection="1">
      <alignment horizontal="left" vertical="center" wrapText="1"/>
      <protection hidden="1"/>
    </xf>
    <xf numFmtId="0" fontId="5" fillId="0" borderId="0" xfId="0" applyFont="1" applyAlignment="1" applyProtection="1">
      <alignment horizontal="left" vertical="center" wrapText="1"/>
      <protection hidden="1"/>
    </xf>
    <xf numFmtId="0" fontId="5" fillId="0" borderId="0" xfId="0" applyFont="1" applyAlignment="1" applyProtection="1">
      <alignment horizontal="left" vertical="center"/>
      <protection hidden="1"/>
    </xf>
    <xf numFmtId="0" fontId="21" fillId="0" borderId="0" xfId="0" applyFont="1" applyAlignment="1" applyProtection="1">
      <alignment horizontal="left" vertical="center" wrapText="1"/>
      <protection hidden="1"/>
    </xf>
    <xf numFmtId="49" fontId="4" fillId="4" borderId="0" xfId="0" applyNumberFormat="1" applyFont="1" applyFill="1" applyAlignment="1" applyProtection="1">
      <alignment horizontal="left" vertical="center" wrapText="1"/>
      <protection locked="0"/>
    </xf>
    <xf numFmtId="0" fontId="0" fillId="4" borderId="0" xfId="0" applyFill="1" applyAlignment="1" applyProtection="1">
      <alignment horizontal="left"/>
      <protection hidden="1"/>
    </xf>
    <xf numFmtId="0" fontId="0" fillId="4" borderId="0" xfId="0" applyFill="1" applyAlignment="1" applyProtection="1">
      <alignment horizontal="left" vertical="center"/>
      <protection hidden="1"/>
    </xf>
    <xf numFmtId="0" fontId="0" fillId="4" borderId="0" xfId="0" applyFill="1" applyAlignment="1" applyProtection="1">
      <alignment horizontal="center"/>
      <protection hidden="1"/>
    </xf>
    <xf numFmtId="49" fontId="0" fillId="4" borderId="0" xfId="0" applyNumberFormat="1" applyFill="1" applyAlignment="1" applyProtection="1">
      <alignment horizontal="left" vertical="center" wrapText="1"/>
      <protection locked="0"/>
    </xf>
    <xf numFmtId="0" fontId="5" fillId="0" borderId="0" xfId="0" applyFont="1" applyAlignment="1">
      <alignment horizontal="left" vertical="center" wrapText="1"/>
    </xf>
    <xf numFmtId="0" fontId="4" fillId="4" borderId="0" xfId="0" applyFont="1" applyFill="1" applyAlignment="1" applyProtection="1">
      <alignment vertical="center" wrapText="1"/>
      <protection locked="0"/>
    </xf>
    <xf numFmtId="0" fontId="7" fillId="0" borderId="0" xfId="0" applyFont="1" applyAlignment="1" applyProtection="1">
      <alignment horizontal="left" vertical="center" wrapText="1"/>
      <protection hidden="1"/>
    </xf>
    <xf numFmtId="0" fontId="4" fillId="2" borderId="0" xfId="0" applyFont="1" applyFill="1" applyAlignment="1" applyProtection="1">
      <alignment horizontal="left"/>
      <protection locked="0"/>
    </xf>
    <xf numFmtId="0" fontId="16" fillId="0" borderId="0" xfId="0" applyFont="1" applyFill="1" applyAlignment="1">
      <alignment horizontal="justify" vertical="top" wrapText="1"/>
    </xf>
    <xf numFmtId="0" fontId="16" fillId="0" borderId="0" xfId="0" applyFont="1" applyFill="1" applyAlignment="1">
      <alignment horizontal="left" vertical="top" wrapText="1"/>
    </xf>
    <xf numFmtId="0" fontId="16" fillId="0" borderId="0" xfId="0" applyFont="1" applyFill="1" applyAlignment="1" applyProtection="1">
      <alignment horizontal="left"/>
      <protection hidden="1"/>
    </xf>
    <xf numFmtId="0" fontId="21" fillId="16" borderId="0" xfId="23" applyFont="1" applyFill="1" applyAlignment="1">
      <alignment horizontal="left" vertical="center" wrapText="1"/>
    </xf>
    <xf numFmtId="0" fontId="8" fillId="0" borderId="0" xfId="23" applyFont="1" applyAlignment="1">
      <alignment horizontal="left" wrapText="1"/>
    </xf>
    <xf numFmtId="0" fontId="8" fillId="0" borderId="0" xfId="23" applyFont="1" applyAlignment="1">
      <alignment horizontal="left"/>
    </xf>
    <xf numFmtId="0" fontId="5" fillId="0" borderId="0" xfId="23"/>
    <xf numFmtId="0" fontId="5" fillId="0" borderId="0" xfId="23" applyAlignment="1">
      <alignment horizontal="left" wrapText="1"/>
    </xf>
    <xf numFmtId="0" fontId="5" fillId="0" borderId="0" xfId="23" applyAlignment="1">
      <alignment horizontal="left"/>
    </xf>
    <xf numFmtId="0" fontId="9" fillId="0" borderId="0" xfId="23" applyFont="1" applyAlignment="1">
      <alignment horizontal="left" wrapText="1"/>
    </xf>
    <xf numFmtId="0" fontId="21" fillId="0" borderId="0" xfId="23" applyFont="1"/>
    <xf numFmtId="0" fontId="5" fillId="0" borderId="3" xfId="23" applyBorder="1" applyAlignment="1">
      <alignment horizontal="left" wrapText="1"/>
    </xf>
    <xf numFmtId="0" fontId="5" fillId="0" borderId="3" xfId="23" applyBorder="1" applyAlignment="1">
      <alignment horizontal="left"/>
    </xf>
    <xf numFmtId="0" fontId="5" fillId="4" borderId="1" xfId="23" applyFill="1" applyBorder="1" applyAlignment="1">
      <alignment horizontal="left" vertical="top" wrapText="1"/>
    </xf>
    <xf numFmtId="0" fontId="4" fillId="3" borderId="1" xfId="23" applyFont="1" applyFill="1" applyBorder="1" applyAlignment="1">
      <alignment horizontal="center" vertical="top" wrapText="1"/>
    </xf>
    <xf numFmtId="2" fontId="20" fillId="3" borderId="1" xfId="23" applyNumberFormat="1" applyFont="1" applyFill="1" applyBorder="1" applyAlignment="1">
      <alignment horizontal="center" vertical="top" wrapText="1"/>
    </xf>
    <xf numFmtId="0" fontId="5" fillId="3" borderId="0" xfId="23" applyFill="1"/>
    <xf numFmtId="0" fontId="8" fillId="0" borderId="0" xfId="23" applyFont="1" applyAlignment="1">
      <alignment horizontal="left" vertical="center"/>
    </xf>
    <xf numFmtId="0" fontId="5" fillId="0" borderId="0" xfId="23" applyAlignment="1">
      <alignment vertical="center"/>
    </xf>
    <xf numFmtId="0" fontId="5" fillId="0" borderId="0" xfId="23" applyAlignment="1">
      <alignment horizontal="left" vertical="center" wrapText="1"/>
    </xf>
    <xf numFmtId="0" fontId="5" fillId="0" borderId="0" xfId="23" applyAlignment="1">
      <alignment horizontal="left" vertical="center"/>
    </xf>
    <xf numFmtId="0" fontId="8" fillId="0" borderId="0" xfId="23" applyFont="1" applyAlignment="1">
      <alignment vertical="center"/>
    </xf>
    <xf numFmtId="0" fontId="4" fillId="0" borderId="0" xfId="23" applyFont="1" applyAlignment="1">
      <alignment vertical="center"/>
    </xf>
    <xf numFmtId="0" fontId="4" fillId="0" borderId="0" xfId="23" applyFont="1" applyAlignment="1">
      <alignment horizontal="left" vertical="center" wrapText="1"/>
    </xf>
    <xf numFmtId="0" fontId="4" fillId="0" borderId="0" xfId="23" applyFont="1" applyAlignment="1">
      <alignment horizontal="left" vertical="center"/>
    </xf>
    <xf numFmtId="0" fontId="4" fillId="0" borderId="0" xfId="23" applyFont="1" applyAlignment="1">
      <alignment horizontal="left"/>
    </xf>
    <xf numFmtId="0" fontId="4" fillId="0" borderId="0" xfId="23" applyFont="1"/>
    <xf numFmtId="0" fontId="8" fillId="3" borderId="0" xfId="23" applyFont="1" applyFill="1" applyAlignment="1">
      <alignment horizontal="left"/>
    </xf>
    <xf numFmtId="0" fontId="4" fillId="3" borderId="0" xfId="23" applyFont="1" applyFill="1"/>
    <xf numFmtId="0" fontId="4" fillId="3" borderId="0" xfId="23" applyFont="1" applyFill="1" applyAlignment="1">
      <alignment vertical="center"/>
    </xf>
    <xf numFmtId="0" fontId="14" fillId="3" borderId="0" xfId="24" applyFont="1" applyFill="1" applyAlignment="1" applyProtection="1">
      <alignment horizontal="justify" vertical="center"/>
    </xf>
    <xf numFmtId="0" fontId="8" fillId="3" borderId="3" xfId="23" applyFont="1" applyFill="1" applyBorder="1" applyAlignment="1">
      <alignment horizontal="left" vertical="center" wrapText="1"/>
    </xf>
    <xf numFmtId="0" fontId="4" fillId="3" borderId="3" xfId="23" applyFont="1" applyFill="1" applyBorder="1" applyAlignment="1">
      <alignment horizontal="left" vertical="center"/>
    </xf>
    <xf numFmtId="0" fontId="4" fillId="3" borderId="0" xfId="23" applyFont="1" applyFill="1" applyAlignment="1">
      <alignment horizontal="left" vertical="center"/>
    </xf>
    <xf numFmtId="0" fontId="4" fillId="3" borderId="1" xfId="23" applyFont="1" applyFill="1" applyBorder="1" applyAlignment="1">
      <alignment horizontal="left" vertical="top" wrapText="1"/>
    </xf>
    <xf numFmtId="0" fontId="4" fillId="3" borderId="0" xfId="23" applyFont="1" applyFill="1" applyAlignment="1">
      <alignment horizontal="left" wrapText="1"/>
    </xf>
    <xf numFmtId="0" fontId="4" fillId="3" borderId="0" xfId="23" applyFont="1" applyFill="1" applyAlignment="1">
      <alignment horizontal="left"/>
    </xf>
    <xf numFmtId="165" fontId="20" fillId="3" borderId="1" xfId="23" applyNumberFormat="1" applyFont="1" applyFill="1" applyBorder="1" applyAlignment="1">
      <alignment horizontal="center" vertical="top" wrapText="1"/>
    </xf>
    <xf numFmtId="0" fontId="9" fillId="0" borderId="0" xfId="23" applyFont="1" applyAlignment="1">
      <alignment horizontal="left" vertical="center"/>
    </xf>
    <xf numFmtId="0" fontId="5" fillId="3" borderId="0" xfId="23" applyFill="1" applyAlignment="1">
      <alignment vertical="center"/>
    </xf>
    <xf numFmtId="0" fontId="5" fillId="3" borderId="0" xfId="23" applyFill="1" applyAlignment="1">
      <alignment horizontal="left" vertical="center" wrapText="1"/>
    </xf>
    <xf numFmtId="0" fontId="21" fillId="3" borderId="0" xfId="23" applyFont="1" applyFill="1" applyAlignment="1">
      <alignment horizontal="left" vertical="center" wrapText="1"/>
    </xf>
    <xf numFmtId="0" fontId="5" fillId="3" borderId="0" xfId="23" applyFill="1" applyAlignment="1">
      <alignment horizontal="left" wrapText="1"/>
    </xf>
  </cellXfs>
  <cellStyles count="25">
    <cellStyle name="20% - Akzent1" xfId="3" xr:uid="{00000000-0005-0000-0000-000000000000}"/>
    <cellStyle name="20% - Akzent2" xfId="4" xr:uid="{00000000-0005-0000-0000-000001000000}"/>
    <cellStyle name="20% - Akzent3" xfId="5" xr:uid="{00000000-0005-0000-0000-000002000000}"/>
    <cellStyle name="20% - Akzent4" xfId="6" xr:uid="{00000000-0005-0000-0000-000003000000}"/>
    <cellStyle name="20% - Akzent5" xfId="7" xr:uid="{00000000-0005-0000-0000-000004000000}"/>
    <cellStyle name="20% - Akzent6" xfId="8" xr:uid="{00000000-0005-0000-0000-000005000000}"/>
    <cellStyle name="40% - Akzent1" xfId="9" xr:uid="{00000000-0005-0000-0000-000006000000}"/>
    <cellStyle name="40% - Akzent2" xfId="10" xr:uid="{00000000-0005-0000-0000-000007000000}"/>
    <cellStyle name="40% - Akzent3" xfId="11" xr:uid="{00000000-0005-0000-0000-000008000000}"/>
    <cellStyle name="40% - Akzent4" xfId="12" xr:uid="{00000000-0005-0000-0000-000009000000}"/>
    <cellStyle name="40% - Akzent5" xfId="13" xr:uid="{00000000-0005-0000-0000-00000A000000}"/>
    <cellStyle name="40% - Akzent6" xfId="14" xr:uid="{00000000-0005-0000-0000-00000B000000}"/>
    <cellStyle name="60% - Akzent1" xfId="15" xr:uid="{00000000-0005-0000-0000-00000C000000}"/>
    <cellStyle name="60% - Akzent2" xfId="16" xr:uid="{00000000-0005-0000-0000-00000D000000}"/>
    <cellStyle name="60% - Akzent3" xfId="17" xr:uid="{00000000-0005-0000-0000-00000E000000}"/>
    <cellStyle name="60% - Akzent4" xfId="18" xr:uid="{00000000-0005-0000-0000-00000F000000}"/>
    <cellStyle name="60% - Akzent5" xfId="19" xr:uid="{00000000-0005-0000-0000-000010000000}"/>
    <cellStyle name="60% - Akzent6" xfId="20" xr:uid="{00000000-0005-0000-0000-000011000000}"/>
    <cellStyle name="Hyperlink 2" xfId="21" xr:uid="{00000000-0005-0000-0000-000013000000}"/>
    <cellStyle name="Link" xfId="1" builtinId="8"/>
    <cellStyle name="Link 2" xfId="24" xr:uid="{48D61D73-91F9-4B25-82DE-BD8A686A377D}"/>
    <cellStyle name="Standard" xfId="0" builtinId="0"/>
    <cellStyle name="Standard 2" xfId="2" xr:uid="{00000000-0005-0000-0000-000015000000}"/>
    <cellStyle name="Standard 2 2 2" xfId="23" xr:uid="{FD9B5183-99AC-44E3-8EF9-265A1065EDB6}"/>
    <cellStyle name="Standard 3" xfId="22" xr:uid="{00000000-0005-0000-0000-000016000000}"/>
  </cellStyles>
  <dxfs count="33">
    <dxf>
      <font>
        <condense val="0"/>
        <extend val="0"/>
        <color indexed="9"/>
      </font>
    </dxf>
    <dxf>
      <fill>
        <patternFill>
          <bgColor indexed="43"/>
        </patternFill>
      </fill>
    </dxf>
    <dxf>
      <font>
        <condense val="0"/>
        <extend val="0"/>
        <color indexed="9"/>
      </font>
    </dxf>
    <dxf>
      <fill>
        <patternFill>
          <bgColor indexed="4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ill>
        <patternFill>
          <bgColor indexed="43"/>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7.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6.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 Id="rId27" Type="http://schemas.openxmlformats.org/officeDocument/2006/relationships/sharedStrings" Target="sharedStrings.xml"/></Relationships>
</file>

<file path=xl/ctrlProps/ctrlProp1.xml><?xml version="1.0" encoding="utf-8"?>
<formControlPr xmlns="http://schemas.microsoft.com/office/spreadsheetml/2009/9/main" objectType="Drop" dropLines="30" dropStyle="combo" dx="18" fmlaLink="Trockenmasse!$B$1" fmlaRange="Trockenmasse!$B$3:$B$18" sel="16" val="0"/>
</file>

<file path=xl/ctrlProps/ctrlProp10.xml><?xml version="1.0" encoding="utf-8"?>
<formControlPr xmlns="http://schemas.microsoft.com/office/spreadsheetml/2009/9/main" objectType="Drop" dropLines="30" dropStyle="combo" dx="18" fmlaLink="Gesamtpolyphenole!$B$1" fmlaRange="Gesamtpolyphenole!$B$3:$B$8" sel="6" val="0"/>
</file>

<file path=xl/ctrlProps/ctrlProp11.xml><?xml version="1.0" encoding="utf-8"?>
<formControlPr xmlns="http://schemas.microsoft.com/office/spreadsheetml/2009/9/main" objectType="Drop" dropLines="30" dropStyle="combo" dx="18" fmlaLink="'Säureunlösliche Asche'!$B$1" fmlaRange="'Säureunlösliche Asche'!$B$3:$B$10" sel="8" val="0"/>
</file>

<file path=xl/ctrlProps/ctrlProp2.xml><?xml version="1.0" encoding="utf-8"?>
<formControlPr xmlns="http://schemas.microsoft.com/office/spreadsheetml/2009/9/main" objectType="Drop" dropLines="30" dropStyle="combo" dx="18" fmlaLink="Gesamtasche!$B$1" fmlaRange="Gesamtasche!$B$3:$B$11" sel="9" val="0"/>
</file>

<file path=xl/ctrlProps/ctrlProp3.xml><?xml version="1.0" encoding="utf-8"?>
<formControlPr xmlns="http://schemas.microsoft.com/office/spreadsheetml/2009/9/main" objectType="Drop" dropLines="30" dropStyle="combo" dx="18" fmlaLink="'Wasserlösliche Asche'!$B$1" fmlaRange="'Wasserlösliche Asche'!$B$3:$B$10" sel="8" val="0"/>
</file>

<file path=xl/ctrlProps/ctrlProp4.xml><?xml version="1.0" encoding="utf-8"?>
<formControlPr xmlns="http://schemas.microsoft.com/office/spreadsheetml/2009/9/main" objectType="Drop" dropLines="30" dropStyle="combo" dx="18" fmlaLink="WasserlöslicherExtraktanteil!$B$1" fmlaRange="WasserlöslicherExtraktanteil!$B$3:$B$9" sel="7" val="0"/>
</file>

<file path=xl/ctrlProps/ctrlProp5.xml><?xml version="1.0" encoding="utf-8"?>
<formControlPr xmlns="http://schemas.microsoft.com/office/spreadsheetml/2009/9/main" objectType="Drop" dropLines="30" dropStyle="combo" dx="18" fmlaLink="CofTheo!$D$2" fmlaRange="CofTheo!$B$3:$B$24" sel="22" val="0"/>
</file>

<file path=xl/ctrlProps/ctrlProp6.xml><?xml version="1.0" encoding="utf-8"?>
<formControlPr xmlns="http://schemas.microsoft.com/office/spreadsheetml/2009/9/main" objectType="Drop" dropLines="30" dropStyle="combo" dx="18" fmlaLink="CofTheo!$E$2" fmlaRange="CofTheo!$B$3:$B$24" sel="22" val="0"/>
</file>

<file path=xl/ctrlProps/ctrlProp7.xml><?xml version="1.0" encoding="utf-8"?>
<formControlPr xmlns="http://schemas.microsoft.com/office/spreadsheetml/2009/9/main" objectType="Drop" dropLines="15" dropStyle="combo" dx="18" fmlaLink="Teilnehmerdaten!$D$4" fmlaRange="Teilnehmerdaten!$G$5:$G$6" sel="2" val="0"/>
</file>

<file path=xl/ctrlProps/ctrlProp8.xml><?xml version="1.0" encoding="utf-8"?>
<formControlPr xmlns="http://schemas.microsoft.com/office/spreadsheetml/2009/9/main" objectType="Drop" dropLines="30" dropStyle="combo" dx="18" fmlaLink="Gesamtasche!$B$23" fmlaRange="Gesamtasche!$B$24:$B$34" sel="11" val="0"/>
</file>

<file path=xl/ctrlProps/ctrlProp9.xml><?xml version="1.0" encoding="utf-8"?>
<formControlPr xmlns="http://schemas.microsoft.com/office/spreadsheetml/2009/9/main" objectType="Drop" dropLines="30" dropStyle="combo" dx="18" fmlaLink="CofTheo!$F$2" fmlaRange="CofTheo!$B$3:$B$24" sel="22"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34506</xdr:colOff>
      <xdr:row>40</xdr:row>
      <xdr:rowOff>138023</xdr:rowOff>
    </xdr:to>
    <xdr:pic>
      <xdr:nvPicPr>
        <xdr:cNvPr id="2" name="Picture 1">
          <a:extLst>
            <a:ext uri="{FF2B5EF4-FFF2-40B4-BE49-F238E27FC236}">
              <a16:creationId xmlns:a16="http://schemas.microsoft.com/office/drawing/2014/main" id="{C92D2D03-9736-4D36-A69F-FF5256AF3C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83373" cy="72500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8467</xdr:colOff>
          <xdr:row>29</xdr:row>
          <xdr:rowOff>0</xdr:rowOff>
        </xdr:from>
        <xdr:to>
          <xdr:col>6</xdr:col>
          <xdr:colOff>897467</xdr:colOff>
          <xdr:row>30</xdr:row>
          <xdr:rowOff>220133</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8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32</xdr:row>
          <xdr:rowOff>21167</xdr:rowOff>
        </xdr:from>
        <xdr:to>
          <xdr:col>6</xdr:col>
          <xdr:colOff>905933</xdr:colOff>
          <xdr:row>32</xdr:row>
          <xdr:rowOff>220133</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8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37</xdr:row>
          <xdr:rowOff>21167</xdr:rowOff>
        </xdr:from>
        <xdr:to>
          <xdr:col>6</xdr:col>
          <xdr:colOff>905933</xdr:colOff>
          <xdr:row>37</xdr:row>
          <xdr:rowOff>220133</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8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39</xdr:row>
          <xdr:rowOff>21167</xdr:rowOff>
        </xdr:from>
        <xdr:to>
          <xdr:col>6</xdr:col>
          <xdr:colOff>905933</xdr:colOff>
          <xdr:row>39</xdr:row>
          <xdr:rowOff>220133</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8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41</xdr:row>
          <xdr:rowOff>21167</xdr:rowOff>
        </xdr:from>
        <xdr:to>
          <xdr:col>6</xdr:col>
          <xdr:colOff>905933</xdr:colOff>
          <xdr:row>41</xdr:row>
          <xdr:rowOff>220133</xdr:rowOff>
        </xdr:to>
        <xdr:sp macro="" textlink="">
          <xdr:nvSpPr>
            <xdr:cNvPr id="2102" name="Drop Down 54" hidden="1">
              <a:extLst>
                <a:ext uri="{63B3BB69-23CF-44E3-9099-C40C66FF867C}">
                  <a14:compatExt spid="_x0000_s2102"/>
                </a:ext>
                <a:ext uri="{FF2B5EF4-FFF2-40B4-BE49-F238E27FC236}">
                  <a16:creationId xmlns:a16="http://schemas.microsoft.com/office/drawing/2014/main" id="{00000000-0008-0000-0800-00003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43</xdr:row>
          <xdr:rowOff>21167</xdr:rowOff>
        </xdr:from>
        <xdr:to>
          <xdr:col>6</xdr:col>
          <xdr:colOff>905933</xdr:colOff>
          <xdr:row>43</xdr:row>
          <xdr:rowOff>220133</xdr:rowOff>
        </xdr:to>
        <xdr:sp macro="" textlink="">
          <xdr:nvSpPr>
            <xdr:cNvPr id="2105" name="Drop Down 57" hidden="1">
              <a:extLst>
                <a:ext uri="{63B3BB69-23CF-44E3-9099-C40C66FF867C}">
                  <a14:compatExt spid="_x0000_s2105"/>
                </a:ext>
                <a:ext uri="{FF2B5EF4-FFF2-40B4-BE49-F238E27FC236}">
                  <a16:creationId xmlns:a16="http://schemas.microsoft.com/office/drawing/2014/main" id="{00000000-0008-0000-0800-00003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21167</xdr:colOff>
          <xdr:row>14</xdr:row>
          <xdr:rowOff>135467</xdr:rowOff>
        </xdr:from>
        <xdr:to>
          <xdr:col>6</xdr:col>
          <xdr:colOff>897467</xdr:colOff>
          <xdr:row>14</xdr:row>
          <xdr:rowOff>402167</xdr:rowOff>
        </xdr:to>
        <xdr:sp macro="" textlink="">
          <xdr:nvSpPr>
            <xdr:cNvPr id="2119" name="Drop Down 71" hidden="1">
              <a:extLst>
                <a:ext uri="{63B3BB69-23CF-44E3-9099-C40C66FF867C}">
                  <a14:compatExt spid="_x0000_s2119"/>
                </a:ext>
                <a:ext uri="{FF2B5EF4-FFF2-40B4-BE49-F238E27FC236}">
                  <a16:creationId xmlns:a16="http://schemas.microsoft.com/office/drawing/2014/main" id="{00000000-0008-0000-0800-00004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33</xdr:row>
          <xdr:rowOff>38100</xdr:rowOff>
        </xdr:from>
        <xdr:to>
          <xdr:col>6</xdr:col>
          <xdr:colOff>905933</xdr:colOff>
          <xdr:row>34</xdr:row>
          <xdr:rowOff>21167</xdr:rowOff>
        </xdr:to>
        <xdr:sp macro="" textlink="">
          <xdr:nvSpPr>
            <xdr:cNvPr id="2122" name="Drop Down 74" hidden="1">
              <a:extLst>
                <a:ext uri="{63B3BB69-23CF-44E3-9099-C40C66FF867C}">
                  <a14:compatExt spid="_x0000_s2122"/>
                </a:ext>
                <a:ext uri="{FF2B5EF4-FFF2-40B4-BE49-F238E27FC236}">
                  <a16:creationId xmlns:a16="http://schemas.microsoft.com/office/drawing/2014/main" id="{00000000-0008-0000-08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45</xdr:row>
          <xdr:rowOff>8467</xdr:rowOff>
        </xdr:from>
        <xdr:to>
          <xdr:col>6</xdr:col>
          <xdr:colOff>905933</xdr:colOff>
          <xdr:row>45</xdr:row>
          <xdr:rowOff>211667</xdr:rowOff>
        </xdr:to>
        <xdr:sp macro="" textlink="">
          <xdr:nvSpPr>
            <xdr:cNvPr id="2123" name="Drop Down 75" hidden="1">
              <a:extLst>
                <a:ext uri="{63B3BB69-23CF-44E3-9099-C40C66FF867C}">
                  <a14:compatExt spid="_x0000_s2123"/>
                </a:ext>
                <a:ext uri="{FF2B5EF4-FFF2-40B4-BE49-F238E27FC236}">
                  <a16:creationId xmlns:a16="http://schemas.microsoft.com/office/drawing/2014/main" id="{00000000-0008-0000-0800-00004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47</xdr:row>
          <xdr:rowOff>38100</xdr:rowOff>
        </xdr:from>
        <xdr:to>
          <xdr:col>6</xdr:col>
          <xdr:colOff>905933</xdr:colOff>
          <xdr:row>48</xdr:row>
          <xdr:rowOff>21167</xdr:rowOff>
        </xdr:to>
        <xdr:sp macro="" textlink="">
          <xdr:nvSpPr>
            <xdr:cNvPr id="2124" name="Drop Down 76" hidden="1">
              <a:extLst>
                <a:ext uri="{63B3BB69-23CF-44E3-9099-C40C66FF867C}">
                  <a14:compatExt spid="_x0000_s2124"/>
                </a:ext>
                <a:ext uri="{FF2B5EF4-FFF2-40B4-BE49-F238E27FC236}">
                  <a16:creationId xmlns:a16="http://schemas.microsoft.com/office/drawing/2014/main" id="{00000000-0008-0000-0800-00004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35</xdr:row>
          <xdr:rowOff>21167</xdr:rowOff>
        </xdr:from>
        <xdr:to>
          <xdr:col>6</xdr:col>
          <xdr:colOff>905933</xdr:colOff>
          <xdr:row>35</xdr:row>
          <xdr:rowOff>220133</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00000000-0008-0000-08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aten/TABELLEN/LVU/Ergebnistabellen/2007/ungesch&#252;tzt/07-01a-ungesch&#252;tzt.xls"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C:\Daten\TABELLEN\LVU\Ergebnistabellen\2023\ungeschuetzt\2023-15-ungesch&#252;tzt.xlsx" TargetMode="External"/><Relationship Id="rId1" Type="http://schemas.openxmlformats.org/officeDocument/2006/relationships/externalLinkPath" Target="/Daten/TABELLEN/LVU/Ergebnistabellen/2023/ungeschuetzt/2023-15-ungesch&#252;tzt.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ignificance"/>
      <sheetName val="Reporting"/>
      <sheetName val="Auswertung"/>
      <sheetName val="Datenübernahme"/>
      <sheetName val="Signifikanz"/>
      <sheetName val="Ausfüllhinweise"/>
      <sheetName val="Kontakt"/>
      <sheetName val="Teilnehmerdaten"/>
      <sheetName val="Ergebnisse"/>
      <sheetName val="Mitteilungen"/>
      <sheetName val="Natrium"/>
      <sheetName val="pHWert"/>
      <sheetName val="Gesamtsre"/>
      <sheetName val="Wasser"/>
      <sheetName val="Fett"/>
      <sheetName val="Saccharin"/>
      <sheetName val="PhosphatidP"/>
      <sheetName val="Cholesterin"/>
      <sheetName val="Gesamtsterine"/>
      <sheetName val="Benz_Sorbinsre"/>
      <sheetName val="Kochsalz"/>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2.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8.bin"/><Relationship Id="rId16" Type="http://schemas.openxmlformats.org/officeDocument/2006/relationships/comments" Target="../comments3.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828C69-6700-4957-A001-507AF8E4F154}">
  <dimension ref="A1:C13"/>
  <sheetViews>
    <sheetView workbookViewId="0">
      <selection sqref="A1:C1"/>
    </sheetView>
  </sheetViews>
  <sheetFormatPr baseColWidth="10" defaultColWidth="11.41015625" defaultRowHeight="14" x14ac:dyDescent="0.45"/>
  <cols>
    <col min="1" max="2" width="27.703125" style="98" customWidth="1"/>
    <col min="3" max="3" width="30.41015625" style="98" customWidth="1"/>
    <col min="4" max="16384" width="11.41015625" style="98"/>
  </cols>
  <sheetData>
    <row r="1" spans="1:3" ht="30.75" customHeight="1" x14ac:dyDescent="0.45">
      <c r="A1" s="96" t="s">
        <v>43</v>
      </c>
      <c r="B1" s="97"/>
      <c r="C1" s="97"/>
    </row>
    <row r="2" spans="1:3" ht="51.95" customHeight="1" x14ac:dyDescent="0.45">
      <c r="A2" s="99" t="s">
        <v>59</v>
      </c>
      <c r="B2" s="100"/>
      <c r="C2" s="100"/>
    </row>
    <row r="3" spans="1:3" ht="74.25" customHeight="1" x14ac:dyDescent="0.45">
      <c r="A3" s="99" t="s">
        <v>72</v>
      </c>
      <c r="B3" s="99"/>
      <c r="C3" s="99"/>
    </row>
    <row r="4" spans="1:3" ht="80.45" customHeight="1" x14ac:dyDescent="0.6">
      <c r="A4" s="99" t="s">
        <v>75</v>
      </c>
      <c r="B4" s="100"/>
      <c r="C4" s="100"/>
    </row>
    <row r="5" spans="1:3" ht="30.45" customHeight="1" x14ac:dyDescent="0.5">
      <c r="A5" s="101"/>
      <c r="B5" s="101"/>
      <c r="C5" s="101"/>
    </row>
    <row r="6" spans="1:3" ht="30.45" customHeight="1" x14ac:dyDescent="0.45">
      <c r="A6" s="102" t="s">
        <v>44</v>
      </c>
    </row>
    <row r="7" spans="1:3" ht="54" customHeight="1" x14ac:dyDescent="0.45">
      <c r="A7" s="103" t="s">
        <v>45</v>
      </c>
      <c r="B7" s="104"/>
      <c r="C7" s="104"/>
    </row>
    <row r="9" spans="1:3" x14ac:dyDescent="0.45">
      <c r="A9" s="105" t="s">
        <v>46</v>
      </c>
      <c r="B9" s="105" t="s">
        <v>47</v>
      </c>
    </row>
    <row r="10" spans="1:3" ht="15.35" x14ac:dyDescent="0.45">
      <c r="A10" s="106">
        <v>1379</v>
      </c>
      <c r="B10" s="106">
        <v>1380</v>
      </c>
    </row>
    <row r="11" spans="1:3" ht="15.35" x14ac:dyDescent="0.45">
      <c r="A11" s="106">
        <v>179.34</v>
      </c>
      <c r="B11" s="106">
        <v>179</v>
      </c>
    </row>
    <row r="12" spans="1:3" ht="15.35" x14ac:dyDescent="0.45">
      <c r="A12" s="106">
        <v>80.12</v>
      </c>
      <c r="B12" s="106">
        <v>80.099999999999994</v>
      </c>
    </row>
    <row r="13" spans="1:3" ht="15.35" x14ac:dyDescent="0.45">
      <c r="A13" s="106">
        <v>7.8</v>
      </c>
      <c r="B13" s="107">
        <v>7.8</v>
      </c>
    </row>
  </sheetData>
  <sheetProtection password="CAA1" sheet="1" objects="1" scenarios="1"/>
  <mergeCells count="6">
    <mergeCell ref="A1:C1"/>
    <mergeCell ref="A2:C2"/>
    <mergeCell ref="A3:C3"/>
    <mergeCell ref="A4:C4"/>
    <mergeCell ref="A5:C5"/>
    <mergeCell ref="A7:C7"/>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9">
    <pageSetUpPr fitToPage="1"/>
  </sheetPr>
  <dimension ref="A1:H38"/>
  <sheetViews>
    <sheetView workbookViewId="0">
      <selection activeCell="A2" sqref="A2:G2"/>
    </sheetView>
  </sheetViews>
  <sheetFormatPr baseColWidth="10" defaultColWidth="11.41015625" defaultRowHeight="15.35" x14ac:dyDescent="0.5"/>
  <cols>
    <col min="1" max="7" width="12.64453125" style="1" customWidth="1"/>
    <col min="8" max="16384" width="11.41015625" style="1"/>
  </cols>
  <sheetData>
    <row r="1" spans="1:8" x14ac:dyDescent="0.5">
      <c r="A1" s="1" t="s">
        <v>20</v>
      </c>
      <c r="H1" s="60">
        <f>COUNTA(A2:G38)</f>
        <v>0</v>
      </c>
    </row>
    <row r="2" spans="1:8" x14ac:dyDescent="0.5">
      <c r="A2" s="91"/>
      <c r="B2" s="91"/>
      <c r="C2" s="91"/>
      <c r="D2" s="91"/>
      <c r="E2" s="91"/>
      <c r="F2" s="91"/>
      <c r="G2" s="91"/>
    </row>
    <row r="3" spans="1:8" x14ac:dyDescent="0.5">
      <c r="A3" s="91"/>
      <c r="B3" s="91"/>
      <c r="C3" s="91"/>
      <c r="D3" s="91"/>
      <c r="E3" s="91"/>
      <c r="F3" s="91"/>
      <c r="G3" s="91"/>
    </row>
    <row r="4" spans="1:8" x14ac:dyDescent="0.5">
      <c r="A4" s="91"/>
      <c r="B4" s="91"/>
      <c r="C4" s="91"/>
      <c r="D4" s="91"/>
      <c r="E4" s="91"/>
      <c r="F4" s="91"/>
      <c r="G4" s="91"/>
    </row>
    <row r="5" spans="1:8" x14ac:dyDescent="0.5">
      <c r="A5" s="91"/>
      <c r="B5" s="91"/>
      <c r="C5" s="91"/>
      <c r="D5" s="91"/>
      <c r="E5" s="91"/>
      <c r="F5" s="91"/>
      <c r="G5" s="91"/>
    </row>
    <row r="6" spans="1:8" x14ac:dyDescent="0.5">
      <c r="A6" s="91"/>
      <c r="B6" s="91"/>
      <c r="C6" s="91"/>
      <c r="D6" s="91"/>
      <c r="E6" s="91"/>
      <c r="F6" s="91"/>
      <c r="G6" s="91"/>
    </row>
    <row r="7" spans="1:8" x14ac:dyDescent="0.5">
      <c r="A7" s="91"/>
      <c r="B7" s="91"/>
      <c r="C7" s="91"/>
      <c r="D7" s="91"/>
      <c r="E7" s="91"/>
      <c r="F7" s="91"/>
      <c r="G7" s="91"/>
    </row>
    <row r="8" spans="1:8" x14ac:dyDescent="0.5">
      <c r="A8" s="91"/>
      <c r="B8" s="91"/>
      <c r="C8" s="91"/>
      <c r="D8" s="91"/>
      <c r="E8" s="91"/>
      <c r="F8" s="91"/>
      <c r="G8" s="91"/>
    </row>
    <row r="9" spans="1:8" x14ac:dyDescent="0.5">
      <c r="A9" s="91"/>
      <c r="B9" s="91"/>
      <c r="C9" s="91"/>
      <c r="D9" s="91"/>
      <c r="E9" s="91"/>
      <c r="F9" s="91"/>
      <c r="G9" s="91"/>
    </row>
    <row r="10" spans="1:8" x14ac:dyDescent="0.5">
      <c r="A10" s="91"/>
      <c r="B10" s="91"/>
      <c r="C10" s="91"/>
      <c r="D10" s="91"/>
      <c r="E10" s="91"/>
      <c r="F10" s="91"/>
      <c r="G10" s="91"/>
    </row>
    <row r="11" spans="1:8" x14ac:dyDescent="0.5">
      <c r="A11" s="91"/>
      <c r="B11" s="91"/>
      <c r="C11" s="91"/>
      <c r="D11" s="91"/>
      <c r="E11" s="91"/>
      <c r="F11" s="91"/>
      <c r="G11" s="91"/>
    </row>
    <row r="12" spans="1:8" x14ac:dyDescent="0.5">
      <c r="A12" s="91"/>
      <c r="B12" s="91"/>
      <c r="C12" s="91"/>
      <c r="D12" s="91"/>
      <c r="E12" s="91"/>
      <c r="F12" s="91"/>
      <c r="G12" s="91"/>
    </row>
    <row r="13" spans="1:8" x14ac:dyDescent="0.5">
      <c r="A13" s="91"/>
      <c r="B13" s="91"/>
      <c r="C13" s="91"/>
      <c r="D13" s="91"/>
      <c r="E13" s="91"/>
      <c r="F13" s="91"/>
      <c r="G13" s="91"/>
    </row>
    <row r="14" spans="1:8" x14ac:dyDescent="0.5">
      <c r="A14" s="91"/>
      <c r="B14" s="91"/>
      <c r="C14" s="91"/>
      <c r="D14" s="91"/>
      <c r="E14" s="91"/>
      <c r="F14" s="91"/>
      <c r="G14" s="91"/>
    </row>
    <row r="15" spans="1:8" x14ac:dyDescent="0.5">
      <c r="A15" s="91"/>
      <c r="B15" s="91"/>
      <c r="C15" s="91"/>
      <c r="D15" s="91"/>
      <c r="E15" s="91"/>
      <c r="F15" s="91"/>
      <c r="G15" s="91"/>
    </row>
    <row r="16" spans="1:8" x14ac:dyDescent="0.5">
      <c r="A16" s="91"/>
      <c r="B16" s="91"/>
      <c r="C16" s="91"/>
      <c r="D16" s="91"/>
      <c r="E16" s="91"/>
      <c r="F16" s="91"/>
      <c r="G16" s="91"/>
    </row>
    <row r="17" spans="1:7" x14ac:dyDescent="0.5">
      <c r="A17" s="91"/>
      <c r="B17" s="91"/>
      <c r="C17" s="91"/>
      <c r="D17" s="91"/>
      <c r="E17" s="91"/>
      <c r="F17" s="91"/>
      <c r="G17" s="91"/>
    </row>
    <row r="18" spans="1:7" x14ac:dyDescent="0.5">
      <c r="A18" s="91"/>
      <c r="B18" s="91"/>
      <c r="C18" s="91"/>
      <c r="D18" s="91"/>
      <c r="E18" s="91"/>
      <c r="F18" s="91"/>
      <c r="G18" s="91"/>
    </row>
    <row r="19" spans="1:7" x14ac:dyDescent="0.5">
      <c r="A19" s="91"/>
      <c r="B19" s="91"/>
      <c r="C19" s="91"/>
      <c r="D19" s="91"/>
      <c r="E19" s="91"/>
      <c r="F19" s="91"/>
      <c r="G19" s="91"/>
    </row>
    <row r="20" spans="1:7" x14ac:dyDescent="0.5">
      <c r="A20" s="91"/>
      <c r="B20" s="91"/>
      <c r="C20" s="91"/>
      <c r="D20" s="91"/>
      <c r="E20" s="91"/>
      <c r="F20" s="91"/>
      <c r="G20" s="91"/>
    </row>
    <row r="21" spans="1:7" x14ac:dyDescent="0.5">
      <c r="A21" s="91"/>
      <c r="B21" s="91"/>
      <c r="C21" s="91"/>
      <c r="D21" s="91"/>
      <c r="E21" s="91"/>
      <c r="F21" s="91"/>
      <c r="G21" s="91"/>
    </row>
    <row r="22" spans="1:7" x14ac:dyDescent="0.5">
      <c r="A22" s="91"/>
      <c r="B22" s="91"/>
      <c r="C22" s="91"/>
      <c r="D22" s="91"/>
      <c r="E22" s="91"/>
      <c r="F22" s="91"/>
      <c r="G22" s="91"/>
    </row>
    <row r="23" spans="1:7" x14ac:dyDescent="0.5">
      <c r="A23" s="91"/>
      <c r="B23" s="91"/>
      <c r="C23" s="91"/>
      <c r="D23" s="91"/>
      <c r="E23" s="91"/>
      <c r="F23" s="91"/>
      <c r="G23" s="91"/>
    </row>
    <row r="24" spans="1:7" x14ac:dyDescent="0.5">
      <c r="A24" s="91"/>
      <c r="B24" s="91"/>
      <c r="C24" s="91"/>
      <c r="D24" s="91"/>
      <c r="E24" s="91"/>
      <c r="F24" s="91"/>
      <c r="G24" s="91"/>
    </row>
    <row r="25" spans="1:7" x14ac:dyDescent="0.5">
      <c r="A25" s="91"/>
      <c r="B25" s="91"/>
      <c r="C25" s="91"/>
      <c r="D25" s="91"/>
      <c r="E25" s="91"/>
      <c r="F25" s="91"/>
      <c r="G25" s="91"/>
    </row>
    <row r="26" spans="1:7" x14ac:dyDescent="0.5">
      <c r="A26" s="91"/>
      <c r="B26" s="91"/>
      <c r="C26" s="91"/>
      <c r="D26" s="91"/>
      <c r="E26" s="91"/>
      <c r="F26" s="91"/>
      <c r="G26" s="91"/>
    </row>
    <row r="27" spans="1:7" x14ac:dyDescent="0.5">
      <c r="A27" s="91"/>
      <c r="B27" s="91"/>
      <c r="C27" s="91"/>
      <c r="D27" s="91"/>
      <c r="E27" s="91"/>
      <c r="F27" s="91"/>
      <c r="G27" s="91"/>
    </row>
    <row r="28" spans="1:7" x14ac:dyDescent="0.5">
      <c r="A28" s="91"/>
      <c r="B28" s="91"/>
      <c r="C28" s="91"/>
      <c r="D28" s="91"/>
      <c r="E28" s="91"/>
      <c r="F28" s="91"/>
      <c r="G28" s="91"/>
    </row>
    <row r="29" spans="1:7" x14ac:dyDescent="0.5">
      <c r="A29" s="91"/>
      <c r="B29" s="91"/>
      <c r="C29" s="91"/>
      <c r="D29" s="91"/>
      <c r="E29" s="91"/>
      <c r="F29" s="91"/>
      <c r="G29" s="91"/>
    </row>
    <row r="30" spans="1:7" x14ac:dyDescent="0.5">
      <c r="A30" s="91"/>
      <c r="B30" s="91"/>
      <c r="C30" s="91"/>
      <c r="D30" s="91"/>
      <c r="E30" s="91"/>
      <c r="F30" s="91"/>
      <c r="G30" s="91"/>
    </row>
    <row r="31" spans="1:7" x14ac:dyDescent="0.5">
      <c r="A31" s="91"/>
      <c r="B31" s="91"/>
      <c r="C31" s="91"/>
      <c r="D31" s="91"/>
      <c r="E31" s="91"/>
      <c r="F31" s="91"/>
      <c r="G31" s="91"/>
    </row>
    <row r="32" spans="1:7" x14ac:dyDescent="0.5">
      <c r="A32" s="91"/>
      <c r="B32" s="91"/>
      <c r="C32" s="91"/>
      <c r="D32" s="91"/>
      <c r="E32" s="91"/>
      <c r="F32" s="91"/>
      <c r="G32" s="91"/>
    </row>
    <row r="33" spans="1:7" x14ac:dyDescent="0.5">
      <c r="A33" s="91"/>
      <c r="B33" s="91"/>
      <c r="C33" s="91"/>
      <c r="D33" s="91"/>
      <c r="E33" s="91"/>
      <c r="F33" s="91"/>
      <c r="G33" s="91"/>
    </row>
    <row r="34" spans="1:7" x14ac:dyDescent="0.5">
      <c r="A34" s="91"/>
      <c r="B34" s="91"/>
      <c r="C34" s="91"/>
      <c r="D34" s="91"/>
      <c r="E34" s="91"/>
      <c r="F34" s="91"/>
      <c r="G34" s="91"/>
    </row>
    <row r="35" spans="1:7" x14ac:dyDescent="0.5">
      <c r="A35" s="91"/>
      <c r="B35" s="91"/>
      <c r="C35" s="91"/>
      <c r="D35" s="91"/>
      <c r="E35" s="91"/>
      <c r="F35" s="91"/>
      <c r="G35" s="91"/>
    </row>
    <row r="36" spans="1:7" x14ac:dyDescent="0.5">
      <c r="A36" s="91"/>
      <c r="B36" s="91"/>
      <c r="C36" s="91"/>
      <c r="D36" s="91"/>
      <c r="E36" s="91"/>
      <c r="F36" s="91"/>
      <c r="G36" s="91"/>
    </row>
    <row r="37" spans="1:7" x14ac:dyDescent="0.5">
      <c r="A37" s="91"/>
      <c r="B37" s="91"/>
      <c r="C37" s="91"/>
      <c r="D37" s="91"/>
      <c r="E37" s="91"/>
      <c r="F37" s="91"/>
      <c r="G37" s="91"/>
    </row>
    <row r="38" spans="1:7" x14ac:dyDescent="0.5">
      <c r="A38" s="91"/>
      <c r="B38" s="91"/>
      <c r="C38" s="91"/>
      <c r="D38" s="91"/>
      <c r="E38" s="91"/>
      <c r="F38" s="91"/>
      <c r="G38" s="91"/>
    </row>
  </sheetData>
  <sheetProtection algorithmName="SHA-512" hashValue="5tWGMfB/IK51c0YU9FWgtuED02KditQXKleKxTHSbRGja+E6MG3/uNuzO2hb/0UtOuSgpQHbthL/+UhX3cQMxg==" saltValue="QHV5e+biJ4tv2Ok+TEjcXw==" spinCount="100000" sheet="1" objects="1" scenarios="1"/>
  <mergeCells count="37">
    <mergeCell ref="A38:G38"/>
    <mergeCell ref="A34:G34"/>
    <mergeCell ref="A35:G35"/>
    <mergeCell ref="A36:G36"/>
    <mergeCell ref="A37:G37"/>
    <mergeCell ref="A33:G33"/>
    <mergeCell ref="A20:G20"/>
    <mergeCell ref="A21:G21"/>
    <mergeCell ref="A22:G22"/>
    <mergeCell ref="A23:G23"/>
    <mergeCell ref="A24:G24"/>
    <mergeCell ref="A25:G25"/>
    <mergeCell ref="A26:G26"/>
    <mergeCell ref="A27:G27"/>
    <mergeCell ref="A30:G30"/>
    <mergeCell ref="A31:G31"/>
    <mergeCell ref="A32:G32"/>
    <mergeCell ref="A10:G10"/>
    <mergeCell ref="A11:G11"/>
    <mergeCell ref="A28:G28"/>
    <mergeCell ref="A29:G29"/>
    <mergeCell ref="A14:G14"/>
    <mergeCell ref="A15:G15"/>
    <mergeCell ref="A16:G16"/>
    <mergeCell ref="A17:G17"/>
    <mergeCell ref="A18:G18"/>
    <mergeCell ref="A19:G19"/>
    <mergeCell ref="A12:G12"/>
    <mergeCell ref="A13:G13"/>
    <mergeCell ref="A7:G7"/>
    <mergeCell ref="A8:G8"/>
    <mergeCell ref="A9:G9"/>
    <mergeCell ref="A2:G2"/>
    <mergeCell ref="A3:G3"/>
    <mergeCell ref="A4:G4"/>
    <mergeCell ref="A5:G5"/>
    <mergeCell ref="A6:G6"/>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0"/>
  <dimension ref="A1:C18"/>
  <sheetViews>
    <sheetView workbookViewId="0">
      <selection activeCell="C30" sqref="C30"/>
    </sheetView>
  </sheetViews>
  <sheetFormatPr baseColWidth="10" defaultColWidth="11.41015625" defaultRowHeight="12.7" x14ac:dyDescent="0.4"/>
  <cols>
    <col min="1" max="1" width="13.1171875" style="35" customWidth="1"/>
    <col min="2" max="2" width="55.1171875" style="35" customWidth="1"/>
    <col min="3" max="16384" width="11.41015625" style="35"/>
  </cols>
  <sheetData>
    <row r="1" spans="1:3" ht="13" thickBot="1" x14ac:dyDescent="0.45">
      <c r="A1" s="40" t="s">
        <v>77</v>
      </c>
      <c r="B1" s="41">
        <v>16</v>
      </c>
      <c r="C1" s="40">
        <f>MAX($A$3:$A$18)-1</f>
        <v>15</v>
      </c>
    </row>
    <row r="2" spans="1:3" ht="13" thickTop="1" x14ac:dyDescent="0.4">
      <c r="A2" s="42" t="s">
        <v>33</v>
      </c>
      <c r="B2" s="42" t="s">
        <v>34</v>
      </c>
      <c r="C2" s="40" t="s">
        <v>36</v>
      </c>
    </row>
    <row r="3" spans="1:3" ht="15.35" x14ac:dyDescent="0.5">
      <c r="A3" s="44">
        <v>1</v>
      </c>
      <c r="B3" s="38" t="s">
        <v>167</v>
      </c>
      <c r="C3" s="45"/>
    </row>
    <row r="4" spans="1:3" ht="15.35" x14ac:dyDescent="0.5">
      <c r="A4" s="44">
        <v>2</v>
      </c>
      <c r="B4" s="38" t="s">
        <v>168</v>
      </c>
      <c r="C4" s="45" t="s">
        <v>37</v>
      </c>
    </row>
    <row r="5" spans="1:3" ht="15.35" x14ac:dyDescent="0.5">
      <c r="A5" s="44">
        <v>3</v>
      </c>
      <c r="B5" s="38" t="s">
        <v>172</v>
      </c>
      <c r="C5" s="45"/>
    </row>
    <row r="6" spans="1:3" ht="15.35" x14ac:dyDescent="0.5">
      <c r="A6" s="44">
        <v>4</v>
      </c>
      <c r="B6" s="38" t="s">
        <v>173</v>
      </c>
      <c r="C6" s="45" t="s">
        <v>37</v>
      </c>
    </row>
    <row r="7" spans="1:3" ht="15.35" x14ac:dyDescent="0.5">
      <c r="A7" s="44">
        <v>5</v>
      </c>
      <c r="B7" s="38" t="s">
        <v>80</v>
      </c>
      <c r="C7" s="46"/>
    </row>
    <row r="8" spans="1:3" ht="15.35" x14ac:dyDescent="0.5">
      <c r="A8" s="44">
        <v>6</v>
      </c>
      <c r="B8" s="38" t="s">
        <v>81</v>
      </c>
      <c r="C8" s="46"/>
    </row>
    <row r="9" spans="1:3" ht="15.35" x14ac:dyDescent="0.5">
      <c r="A9" s="44">
        <v>7</v>
      </c>
      <c r="B9" s="38" t="s">
        <v>128</v>
      </c>
      <c r="C9" s="45"/>
    </row>
    <row r="10" spans="1:3" ht="15.35" x14ac:dyDescent="0.5">
      <c r="A10" s="44">
        <v>8</v>
      </c>
      <c r="B10" s="38" t="s">
        <v>129</v>
      </c>
      <c r="C10" s="45"/>
    </row>
    <row r="11" spans="1:3" ht="15.35" x14ac:dyDescent="0.5">
      <c r="A11" s="44">
        <v>9</v>
      </c>
      <c r="B11" s="38" t="s">
        <v>130</v>
      </c>
      <c r="C11" s="45"/>
    </row>
    <row r="12" spans="1:3" ht="25.35" x14ac:dyDescent="0.5">
      <c r="A12" s="44">
        <v>10</v>
      </c>
      <c r="B12" s="38" t="s">
        <v>196</v>
      </c>
      <c r="C12" s="45"/>
    </row>
    <row r="13" spans="1:3" ht="15.35" x14ac:dyDescent="0.5">
      <c r="A13" s="44">
        <v>11</v>
      </c>
      <c r="B13" s="38" t="s">
        <v>151</v>
      </c>
      <c r="C13" s="45"/>
    </row>
    <row r="14" spans="1:3" ht="15.35" x14ac:dyDescent="0.5">
      <c r="A14" s="44">
        <v>12</v>
      </c>
      <c r="B14" s="38" t="s">
        <v>194</v>
      </c>
      <c r="C14" s="45"/>
    </row>
    <row r="15" spans="1:3" ht="15.35" x14ac:dyDescent="0.5">
      <c r="A15" s="44">
        <v>13</v>
      </c>
      <c r="B15" s="27" t="s">
        <v>193</v>
      </c>
      <c r="C15" s="45"/>
    </row>
    <row r="16" spans="1:3" ht="15.35" x14ac:dyDescent="0.5">
      <c r="A16" s="44">
        <v>14</v>
      </c>
      <c r="B16" s="27" t="s">
        <v>195</v>
      </c>
      <c r="C16" s="45"/>
    </row>
    <row r="17" spans="1:3" ht="14" x14ac:dyDescent="0.45">
      <c r="A17" s="44">
        <v>15</v>
      </c>
      <c r="B17" s="38" t="s">
        <v>6</v>
      </c>
      <c r="C17" s="48"/>
    </row>
    <row r="18" spans="1:3" ht="14" x14ac:dyDescent="0.4">
      <c r="A18" s="44">
        <v>16</v>
      </c>
      <c r="B18" s="38"/>
      <c r="C18" s="40"/>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1"/>
  <dimension ref="A1:C34"/>
  <sheetViews>
    <sheetView workbookViewId="0">
      <selection activeCell="C30" sqref="C30"/>
    </sheetView>
  </sheetViews>
  <sheetFormatPr baseColWidth="10" defaultColWidth="11.41015625" defaultRowHeight="12.7" x14ac:dyDescent="0.4"/>
  <cols>
    <col min="1" max="1" width="13.1171875" style="35" customWidth="1"/>
    <col min="2" max="2" width="60.41015625" style="35" customWidth="1"/>
    <col min="3" max="16384" width="11.41015625" style="35"/>
  </cols>
  <sheetData>
    <row r="1" spans="1:3" ht="13" thickBot="1" x14ac:dyDescent="0.45">
      <c r="A1" s="40" t="s">
        <v>78</v>
      </c>
      <c r="B1" s="52">
        <v>9</v>
      </c>
      <c r="C1" s="40">
        <f>MAX($A$3:$A$11)-1</f>
        <v>8</v>
      </c>
    </row>
    <row r="2" spans="1:3" ht="13" thickTop="1" x14ac:dyDescent="0.4">
      <c r="A2" s="42" t="s">
        <v>33</v>
      </c>
      <c r="B2" s="53" t="s">
        <v>34</v>
      </c>
      <c r="C2" s="40" t="s">
        <v>35</v>
      </c>
    </row>
    <row r="3" spans="1:3" ht="15.35" x14ac:dyDescent="0.5">
      <c r="A3" s="44">
        <v>1</v>
      </c>
      <c r="B3" s="27" t="s">
        <v>176</v>
      </c>
      <c r="C3" s="45"/>
    </row>
    <row r="4" spans="1:3" ht="15.35" x14ac:dyDescent="0.5">
      <c r="A4" s="44">
        <v>2</v>
      </c>
      <c r="B4" s="27" t="s">
        <v>177</v>
      </c>
      <c r="C4" s="45" t="s">
        <v>37</v>
      </c>
    </row>
    <row r="5" spans="1:3" ht="14" x14ac:dyDescent="0.4">
      <c r="A5" s="44">
        <v>3</v>
      </c>
      <c r="B5" s="27" t="s">
        <v>141</v>
      </c>
      <c r="C5" s="23"/>
    </row>
    <row r="6" spans="1:3" ht="14" x14ac:dyDescent="0.4">
      <c r="A6" s="44">
        <v>4</v>
      </c>
      <c r="B6" s="27" t="s">
        <v>121</v>
      </c>
      <c r="C6" s="23"/>
    </row>
    <row r="7" spans="1:3" ht="14" x14ac:dyDescent="0.4">
      <c r="A7" s="44">
        <v>5</v>
      </c>
      <c r="B7" s="27" t="s">
        <v>122</v>
      </c>
      <c r="C7" s="23"/>
    </row>
    <row r="8" spans="1:3" ht="14" x14ac:dyDescent="0.4">
      <c r="A8" s="44">
        <v>6</v>
      </c>
      <c r="B8" s="27" t="s">
        <v>123</v>
      </c>
      <c r="C8" s="23"/>
    </row>
    <row r="9" spans="1:3" ht="15.35" x14ac:dyDescent="0.5">
      <c r="A9" s="44">
        <v>7</v>
      </c>
      <c r="B9" s="27" t="s">
        <v>192</v>
      </c>
      <c r="C9" s="45"/>
    </row>
    <row r="10" spans="1:3" ht="14" x14ac:dyDescent="0.4">
      <c r="A10" s="44">
        <v>8</v>
      </c>
      <c r="B10" s="27" t="s">
        <v>6</v>
      </c>
      <c r="C10" s="40"/>
    </row>
    <row r="11" spans="1:3" ht="14" x14ac:dyDescent="0.4">
      <c r="A11" s="44">
        <v>9</v>
      </c>
      <c r="B11" s="27"/>
      <c r="C11" s="40"/>
    </row>
    <row r="12" spans="1:3" ht="14" x14ac:dyDescent="0.4">
      <c r="A12" s="44"/>
    </row>
    <row r="13" spans="1:3" ht="14" x14ac:dyDescent="0.4">
      <c r="A13" s="44"/>
    </row>
    <row r="14" spans="1:3" ht="14" x14ac:dyDescent="0.4">
      <c r="A14" s="44"/>
    </row>
    <row r="15" spans="1:3" ht="14" x14ac:dyDescent="0.4">
      <c r="A15" s="44"/>
    </row>
    <row r="23" spans="1:3" ht="14" x14ac:dyDescent="0.45">
      <c r="A23" s="47" t="s">
        <v>83</v>
      </c>
      <c r="B23" s="66">
        <v>11</v>
      </c>
      <c r="C23" s="47">
        <f>MAX($A$24:$A$34)-1</f>
        <v>10</v>
      </c>
    </row>
    <row r="24" spans="1:3" ht="14" x14ac:dyDescent="0.45">
      <c r="A24" s="47">
        <v>1</v>
      </c>
      <c r="B24" s="66" t="s">
        <v>84</v>
      </c>
      <c r="C24" s="47"/>
    </row>
    <row r="25" spans="1:3" ht="14" x14ac:dyDescent="0.45">
      <c r="A25" s="47">
        <v>2</v>
      </c>
      <c r="B25" s="66" t="s">
        <v>85</v>
      </c>
      <c r="C25" s="47"/>
    </row>
    <row r="26" spans="1:3" ht="14" x14ac:dyDescent="0.45">
      <c r="A26" s="47">
        <v>3</v>
      </c>
      <c r="B26" s="66" t="s">
        <v>86</v>
      </c>
      <c r="C26" s="47"/>
    </row>
    <row r="27" spans="1:3" ht="14" x14ac:dyDescent="0.45">
      <c r="A27" s="47">
        <v>4</v>
      </c>
      <c r="B27" s="66" t="s">
        <v>87</v>
      </c>
      <c r="C27" s="47"/>
    </row>
    <row r="28" spans="1:3" ht="14" x14ac:dyDescent="0.45">
      <c r="A28" s="47">
        <v>5</v>
      </c>
      <c r="B28" s="66" t="s">
        <v>88</v>
      </c>
      <c r="C28" s="47"/>
    </row>
    <row r="29" spans="1:3" ht="14" x14ac:dyDescent="0.45">
      <c r="A29" s="47">
        <v>6</v>
      </c>
      <c r="B29" s="66" t="s">
        <v>89</v>
      </c>
      <c r="C29" s="47"/>
    </row>
    <row r="30" spans="1:3" ht="14" x14ac:dyDescent="0.45">
      <c r="A30" s="47">
        <v>7</v>
      </c>
      <c r="B30" s="66" t="s">
        <v>90</v>
      </c>
      <c r="C30" s="47"/>
    </row>
    <row r="31" spans="1:3" ht="14" x14ac:dyDescent="0.45">
      <c r="A31" s="47">
        <v>8</v>
      </c>
      <c r="B31" s="66" t="s">
        <v>91</v>
      </c>
      <c r="C31" s="47"/>
    </row>
    <row r="32" spans="1:3" ht="14" x14ac:dyDescent="0.45">
      <c r="A32" s="47">
        <v>9</v>
      </c>
      <c r="B32" s="66" t="s">
        <v>92</v>
      </c>
      <c r="C32" s="47"/>
    </row>
    <row r="33" spans="1:3" ht="14" x14ac:dyDescent="0.45">
      <c r="A33" s="47">
        <v>10</v>
      </c>
      <c r="B33" s="66" t="s">
        <v>93</v>
      </c>
      <c r="C33" s="47"/>
    </row>
    <row r="34" spans="1:3" ht="14" x14ac:dyDescent="0.45">
      <c r="A34" s="47">
        <v>11</v>
      </c>
      <c r="B34" s="66"/>
      <c r="C34" s="47"/>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2"/>
  <dimension ref="A1:D10"/>
  <sheetViews>
    <sheetView workbookViewId="0">
      <selection activeCell="C30" sqref="C30"/>
    </sheetView>
  </sheetViews>
  <sheetFormatPr baseColWidth="10" defaultColWidth="11.41015625" defaultRowHeight="12.7" x14ac:dyDescent="0.4"/>
  <cols>
    <col min="1" max="1" width="13.1171875" style="35" customWidth="1"/>
    <col min="2" max="2" width="55.1171875" style="35" customWidth="1"/>
    <col min="3" max="16384" width="11.41015625" style="35"/>
  </cols>
  <sheetData>
    <row r="1" spans="1:4" ht="13" thickBot="1" x14ac:dyDescent="0.45">
      <c r="A1" s="40" t="s">
        <v>115</v>
      </c>
      <c r="B1" s="41">
        <v>8</v>
      </c>
      <c r="C1" s="40">
        <f>MAX($A$3:$A$10)-1</f>
        <v>7</v>
      </c>
    </row>
    <row r="2" spans="1:4" ht="13" thickTop="1" x14ac:dyDescent="0.4">
      <c r="A2" s="42" t="s">
        <v>33</v>
      </c>
      <c r="B2" s="42" t="s">
        <v>34</v>
      </c>
      <c r="C2" s="40" t="s">
        <v>35</v>
      </c>
    </row>
    <row r="3" spans="1:4" ht="15.35" x14ac:dyDescent="0.5">
      <c r="A3" s="44">
        <v>1</v>
      </c>
      <c r="B3" s="38" t="s">
        <v>132</v>
      </c>
      <c r="C3" s="45"/>
    </row>
    <row r="4" spans="1:4" ht="15.35" x14ac:dyDescent="0.5">
      <c r="A4" s="44">
        <v>2</v>
      </c>
      <c r="B4" s="38" t="s">
        <v>133</v>
      </c>
      <c r="C4" s="45" t="s">
        <v>37</v>
      </c>
      <c r="D4" s="15"/>
    </row>
    <row r="5" spans="1:4" ht="15.35" x14ac:dyDescent="0.5">
      <c r="A5" s="44">
        <v>3</v>
      </c>
      <c r="B5" s="38" t="s">
        <v>124</v>
      </c>
      <c r="C5" s="45"/>
      <c r="D5" s="15"/>
    </row>
    <row r="6" spans="1:4" ht="15.35" x14ac:dyDescent="0.5">
      <c r="A6" s="44">
        <v>4</v>
      </c>
      <c r="B6" s="38" t="s">
        <v>125</v>
      </c>
      <c r="C6" s="45"/>
      <c r="D6" s="15"/>
    </row>
    <row r="7" spans="1:4" ht="15.35" x14ac:dyDescent="0.5">
      <c r="A7" s="44">
        <v>5</v>
      </c>
      <c r="B7" s="38" t="s">
        <v>142</v>
      </c>
      <c r="C7" s="45"/>
      <c r="D7" s="15"/>
    </row>
    <row r="8" spans="1:4" ht="15.35" x14ac:dyDescent="0.5">
      <c r="A8" s="44">
        <v>6</v>
      </c>
      <c r="B8" s="38" t="s">
        <v>191</v>
      </c>
      <c r="C8" s="45"/>
      <c r="D8" s="15"/>
    </row>
    <row r="9" spans="1:4" ht="15.35" x14ac:dyDescent="0.5">
      <c r="A9" s="44">
        <v>7</v>
      </c>
      <c r="B9" s="38" t="s">
        <v>82</v>
      </c>
      <c r="C9" s="46"/>
      <c r="D9" s="15"/>
    </row>
    <row r="10" spans="1:4" ht="15.35" x14ac:dyDescent="0.45">
      <c r="A10" s="44">
        <v>8</v>
      </c>
      <c r="B10" s="49"/>
      <c r="C10" s="47"/>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3"/>
  <dimension ref="A1:C13"/>
  <sheetViews>
    <sheetView workbookViewId="0">
      <selection activeCell="C30" sqref="C30"/>
    </sheetView>
  </sheetViews>
  <sheetFormatPr baseColWidth="10" defaultColWidth="11.41015625" defaultRowHeight="12.7" x14ac:dyDescent="0.4"/>
  <cols>
    <col min="1" max="1" width="11.64453125" style="35" customWidth="1"/>
    <col min="2" max="2" width="56.64453125" style="35" customWidth="1"/>
    <col min="3" max="16384" width="11.41015625" style="35"/>
  </cols>
  <sheetData>
    <row r="1" spans="1:3" ht="13" thickBot="1" x14ac:dyDescent="0.45">
      <c r="A1" s="40" t="s">
        <v>78</v>
      </c>
      <c r="B1" s="41">
        <v>8</v>
      </c>
      <c r="C1" s="40">
        <f>MAX($A$3:$A$10)-1</f>
        <v>7</v>
      </c>
    </row>
    <row r="2" spans="1:3" ht="13" thickTop="1" x14ac:dyDescent="0.4">
      <c r="A2" s="42" t="s">
        <v>33</v>
      </c>
      <c r="B2" s="42" t="s">
        <v>34</v>
      </c>
      <c r="C2" s="40" t="s">
        <v>35</v>
      </c>
    </row>
    <row r="3" spans="1:3" ht="15.35" x14ac:dyDescent="0.5">
      <c r="A3" s="44">
        <v>1</v>
      </c>
      <c r="B3" s="38" t="s">
        <v>113</v>
      </c>
      <c r="C3" s="45"/>
    </row>
    <row r="4" spans="1:3" ht="15.35" x14ac:dyDescent="0.5">
      <c r="A4" s="44">
        <v>2</v>
      </c>
      <c r="B4" s="38" t="s">
        <v>114</v>
      </c>
      <c r="C4" s="45" t="s">
        <v>37</v>
      </c>
    </row>
    <row r="5" spans="1:3" ht="15.35" x14ac:dyDescent="0.5">
      <c r="A5" s="44">
        <v>3</v>
      </c>
      <c r="B5" s="38" t="s">
        <v>126</v>
      </c>
      <c r="C5" s="45"/>
    </row>
    <row r="6" spans="1:3" ht="15.35" x14ac:dyDescent="0.5">
      <c r="A6" s="44">
        <v>4</v>
      </c>
      <c r="B6" s="38" t="s">
        <v>127</v>
      </c>
      <c r="C6" s="45"/>
    </row>
    <row r="7" spans="1:3" ht="15.35" x14ac:dyDescent="0.5">
      <c r="A7" s="44">
        <v>5</v>
      </c>
      <c r="B7" s="38" t="s">
        <v>143</v>
      </c>
      <c r="C7" s="45"/>
    </row>
    <row r="8" spans="1:3" ht="15.35" x14ac:dyDescent="0.5">
      <c r="A8" s="44">
        <v>6</v>
      </c>
      <c r="B8" s="38" t="s">
        <v>169</v>
      </c>
      <c r="C8" s="45"/>
    </row>
    <row r="9" spans="1:3" ht="15.35" x14ac:dyDescent="0.5">
      <c r="A9" s="44">
        <v>7</v>
      </c>
      <c r="B9" s="38" t="s">
        <v>82</v>
      </c>
      <c r="C9" s="46"/>
    </row>
    <row r="10" spans="1:3" ht="14" x14ac:dyDescent="0.45">
      <c r="A10" s="44">
        <v>8</v>
      </c>
      <c r="B10" s="38"/>
      <c r="C10" s="47"/>
    </row>
    <row r="11" spans="1:3" ht="15.35" x14ac:dyDescent="0.5">
      <c r="A11" s="45"/>
      <c r="B11" s="47"/>
      <c r="C11" s="45"/>
    </row>
    <row r="12" spans="1:3" ht="15.35" x14ac:dyDescent="0.5">
      <c r="A12" s="45"/>
      <c r="B12" s="47"/>
      <c r="C12" s="45"/>
    </row>
    <row r="13" spans="1:3" ht="15.35" x14ac:dyDescent="0.5">
      <c r="A13" s="45"/>
      <c r="B13" s="47"/>
      <c r="C13" s="4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4"/>
  <dimension ref="A1:D9"/>
  <sheetViews>
    <sheetView workbookViewId="0">
      <selection activeCell="C30" sqref="C30"/>
    </sheetView>
  </sheetViews>
  <sheetFormatPr baseColWidth="10" defaultColWidth="11.41015625" defaultRowHeight="12.7" x14ac:dyDescent="0.4"/>
  <cols>
    <col min="1" max="1" width="13.1171875" style="35" customWidth="1"/>
    <col min="2" max="2" width="62" style="35" customWidth="1"/>
    <col min="3" max="16384" width="11.41015625" style="35"/>
  </cols>
  <sheetData>
    <row r="1" spans="1:4" ht="13" thickBot="1" x14ac:dyDescent="0.45">
      <c r="A1" s="40" t="s">
        <v>112</v>
      </c>
      <c r="B1" s="52">
        <v>7</v>
      </c>
      <c r="C1" s="40">
        <f>MAX($A$3:$A$28)-1</f>
        <v>6</v>
      </c>
    </row>
    <row r="2" spans="1:4" ht="13" thickTop="1" x14ac:dyDescent="0.4">
      <c r="A2" s="42" t="s">
        <v>33</v>
      </c>
      <c r="B2" s="53" t="s">
        <v>34</v>
      </c>
      <c r="C2" s="40" t="s">
        <v>35</v>
      </c>
    </row>
    <row r="3" spans="1:4" s="94" customFormat="1" x14ac:dyDescent="0.4">
      <c r="A3" s="92">
        <v>1</v>
      </c>
      <c r="B3" s="93" t="s">
        <v>179</v>
      </c>
      <c r="C3" s="92"/>
      <c r="D3" s="94" t="s">
        <v>178</v>
      </c>
    </row>
    <row r="4" spans="1:4" s="94" customFormat="1" x14ac:dyDescent="0.4">
      <c r="A4" s="92">
        <v>2</v>
      </c>
      <c r="B4" s="93" t="s">
        <v>180</v>
      </c>
      <c r="C4" s="92" t="s">
        <v>37</v>
      </c>
    </row>
    <row r="5" spans="1:4" x14ac:dyDescent="0.4">
      <c r="A5" s="38">
        <v>3</v>
      </c>
      <c r="B5" s="27" t="s">
        <v>140</v>
      </c>
      <c r="C5" s="38"/>
    </row>
    <row r="6" spans="1:4" ht="14" x14ac:dyDescent="0.45">
      <c r="A6" s="38">
        <v>4</v>
      </c>
      <c r="B6" s="37" t="s">
        <v>144</v>
      </c>
      <c r="C6" s="38"/>
    </row>
    <row r="7" spans="1:4" x14ac:dyDescent="0.4">
      <c r="A7" s="38">
        <v>5</v>
      </c>
      <c r="B7" s="27" t="s">
        <v>170</v>
      </c>
      <c r="C7" s="38"/>
    </row>
    <row r="8" spans="1:4" x14ac:dyDescent="0.4">
      <c r="A8" s="92">
        <v>6</v>
      </c>
      <c r="B8" s="27" t="s">
        <v>6</v>
      </c>
      <c r="C8" s="38"/>
    </row>
    <row r="9" spans="1:4" x14ac:dyDescent="0.4">
      <c r="A9" s="92">
        <v>7</v>
      </c>
      <c r="B9" s="27"/>
      <c r="C9" s="38"/>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5"/>
  <dimension ref="A1:F24"/>
  <sheetViews>
    <sheetView workbookViewId="0">
      <selection activeCell="C30" sqref="C30"/>
    </sheetView>
  </sheetViews>
  <sheetFormatPr baseColWidth="10" defaultColWidth="11.41015625" defaultRowHeight="12.7" x14ac:dyDescent="0.4"/>
  <cols>
    <col min="1" max="1" width="13.1171875" style="35" customWidth="1"/>
    <col min="2" max="2" width="61.3515625" style="35" customWidth="1"/>
    <col min="3" max="16384" width="11.41015625" style="35"/>
  </cols>
  <sheetData>
    <row r="1" spans="1:6" ht="13" thickBot="1" x14ac:dyDescent="0.45">
      <c r="A1" s="40" t="s">
        <v>102</v>
      </c>
      <c r="B1" s="41">
        <v>17</v>
      </c>
      <c r="C1" s="40">
        <f>MAX($A$3:$A$24)-1</f>
        <v>21</v>
      </c>
      <c r="D1" s="35" t="s">
        <v>102</v>
      </c>
      <c r="E1" s="35" t="s">
        <v>103</v>
      </c>
      <c r="F1" s="35" t="s">
        <v>104</v>
      </c>
    </row>
    <row r="2" spans="1:6" ht="13" thickTop="1" x14ac:dyDescent="0.4">
      <c r="A2" s="42" t="s">
        <v>33</v>
      </c>
      <c r="B2" s="42" t="s">
        <v>34</v>
      </c>
      <c r="C2" s="40" t="s">
        <v>35</v>
      </c>
      <c r="D2" s="35">
        <v>22</v>
      </c>
      <c r="E2" s="35">
        <v>22</v>
      </c>
      <c r="F2" s="35">
        <v>22</v>
      </c>
    </row>
    <row r="3" spans="1:6" x14ac:dyDescent="0.4">
      <c r="A3" s="38">
        <v>1</v>
      </c>
      <c r="B3" s="27" t="s">
        <v>136</v>
      </c>
      <c r="C3" s="38"/>
    </row>
    <row r="4" spans="1:6" x14ac:dyDescent="0.4">
      <c r="A4" s="38">
        <v>2</v>
      </c>
      <c r="B4" s="27" t="s">
        <v>137</v>
      </c>
      <c r="C4" s="38" t="s">
        <v>37</v>
      </c>
    </row>
    <row r="5" spans="1:6" x14ac:dyDescent="0.4">
      <c r="A5" s="38">
        <v>3</v>
      </c>
      <c r="B5" s="27" t="s">
        <v>116</v>
      </c>
      <c r="C5" s="58"/>
    </row>
    <row r="6" spans="1:6" x14ac:dyDescent="0.4">
      <c r="A6" s="38">
        <v>4</v>
      </c>
      <c r="B6" s="27" t="s">
        <v>117</v>
      </c>
      <c r="C6" s="40" t="s">
        <v>37</v>
      </c>
    </row>
    <row r="7" spans="1:6" x14ac:dyDescent="0.4">
      <c r="A7" s="38">
        <v>5</v>
      </c>
      <c r="B7" s="27" t="s">
        <v>118</v>
      </c>
      <c r="C7" s="23"/>
    </row>
    <row r="8" spans="1:6" x14ac:dyDescent="0.4">
      <c r="A8" s="38">
        <v>6</v>
      </c>
      <c r="B8" s="27" t="s">
        <v>119</v>
      </c>
      <c r="C8" s="23" t="s">
        <v>37</v>
      </c>
    </row>
    <row r="9" spans="1:6" x14ac:dyDescent="0.4">
      <c r="A9" s="38">
        <v>7</v>
      </c>
      <c r="B9" s="27" t="s">
        <v>120</v>
      </c>
      <c r="C9" s="23" t="s">
        <v>37</v>
      </c>
    </row>
    <row r="10" spans="1:6" x14ac:dyDescent="0.4">
      <c r="A10" s="38">
        <v>8</v>
      </c>
      <c r="B10" s="27" t="s">
        <v>134</v>
      </c>
      <c r="C10" s="38"/>
    </row>
    <row r="11" spans="1:6" x14ac:dyDescent="0.4">
      <c r="A11" s="38">
        <v>9</v>
      </c>
      <c r="B11" s="27" t="s">
        <v>135</v>
      </c>
      <c r="C11" s="38" t="s">
        <v>37</v>
      </c>
    </row>
    <row r="12" spans="1:6" x14ac:dyDescent="0.4">
      <c r="A12" s="38">
        <v>10</v>
      </c>
      <c r="B12" s="27" t="s">
        <v>147</v>
      </c>
      <c r="C12" s="38"/>
    </row>
    <row r="13" spans="1:6" ht="25.35" x14ac:dyDescent="0.4">
      <c r="A13" s="38">
        <v>11</v>
      </c>
      <c r="B13" s="27" t="s">
        <v>131</v>
      </c>
      <c r="C13" s="38"/>
    </row>
    <row r="14" spans="1:6" x14ac:dyDescent="0.4">
      <c r="A14" s="38">
        <v>12</v>
      </c>
      <c r="B14" s="27" t="s">
        <v>146</v>
      </c>
      <c r="C14" s="38"/>
    </row>
    <row r="15" spans="1:6" x14ac:dyDescent="0.4">
      <c r="A15" s="38">
        <v>13</v>
      </c>
      <c r="B15" s="27" t="s">
        <v>145</v>
      </c>
      <c r="C15" s="38"/>
    </row>
    <row r="16" spans="1:6" x14ac:dyDescent="0.4">
      <c r="A16" s="38">
        <v>14</v>
      </c>
      <c r="B16" s="27" t="s">
        <v>152</v>
      </c>
      <c r="C16" s="38"/>
    </row>
    <row r="17" spans="1:3" x14ac:dyDescent="0.4">
      <c r="A17" s="38">
        <v>15</v>
      </c>
      <c r="B17" s="27" t="s">
        <v>153</v>
      </c>
      <c r="C17" s="38" t="s">
        <v>37</v>
      </c>
    </row>
    <row r="18" spans="1:3" x14ac:dyDescent="0.4">
      <c r="A18" s="38">
        <v>16</v>
      </c>
      <c r="B18" s="27" t="s">
        <v>186</v>
      </c>
      <c r="C18" s="38"/>
    </row>
    <row r="19" spans="1:3" x14ac:dyDescent="0.4">
      <c r="A19" s="38">
        <v>17</v>
      </c>
      <c r="B19" s="27" t="s">
        <v>187</v>
      </c>
      <c r="C19" s="38" t="s">
        <v>37</v>
      </c>
    </row>
    <row r="20" spans="1:3" x14ac:dyDescent="0.4">
      <c r="A20" s="38">
        <v>18</v>
      </c>
      <c r="B20" s="27" t="s">
        <v>188</v>
      </c>
      <c r="C20" s="38"/>
    </row>
    <row r="21" spans="1:3" ht="25.35" x14ac:dyDescent="0.4">
      <c r="A21" s="38">
        <v>19</v>
      </c>
      <c r="B21" s="27" t="s">
        <v>189</v>
      </c>
      <c r="C21" s="38"/>
    </row>
    <row r="22" spans="1:3" ht="25.35" x14ac:dyDescent="0.4">
      <c r="A22" s="38">
        <v>20</v>
      </c>
      <c r="B22" s="27" t="s">
        <v>190</v>
      </c>
      <c r="C22" s="38"/>
    </row>
    <row r="23" spans="1:3" x14ac:dyDescent="0.4">
      <c r="A23" s="38">
        <v>21</v>
      </c>
      <c r="B23" s="27" t="s">
        <v>6</v>
      </c>
      <c r="C23" s="38"/>
    </row>
    <row r="24" spans="1:3" x14ac:dyDescent="0.4">
      <c r="A24" s="38">
        <v>22</v>
      </c>
      <c r="B24" s="27"/>
      <c r="C24" s="38"/>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C8"/>
  <sheetViews>
    <sheetView workbookViewId="0">
      <selection activeCell="C30" sqref="C30"/>
    </sheetView>
  </sheetViews>
  <sheetFormatPr baseColWidth="10" defaultColWidth="11.41015625" defaultRowHeight="12.7" x14ac:dyDescent="0.4"/>
  <cols>
    <col min="1" max="1" width="13.1171875" style="35" customWidth="1"/>
    <col min="2" max="2" width="54.41015625" style="35" bestFit="1" customWidth="1"/>
    <col min="3" max="16384" width="11.41015625" style="35"/>
  </cols>
  <sheetData>
    <row r="1" spans="1:3" ht="13" thickBot="1" x14ac:dyDescent="0.45">
      <c r="A1" s="40" t="s">
        <v>139</v>
      </c>
      <c r="B1" s="41">
        <v>6</v>
      </c>
      <c r="C1" s="40">
        <f>MAX($A$3:$A$8)-1</f>
        <v>5</v>
      </c>
    </row>
    <row r="2" spans="1:3" ht="13" thickTop="1" x14ac:dyDescent="0.4">
      <c r="A2" s="42" t="s">
        <v>33</v>
      </c>
      <c r="B2" s="42" t="s">
        <v>34</v>
      </c>
      <c r="C2" s="40" t="s">
        <v>35</v>
      </c>
    </row>
    <row r="3" spans="1:3" x14ac:dyDescent="0.4">
      <c r="A3" s="38">
        <v>1</v>
      </c>
      <c r="B3" s="40" t="s">
        <v>148</v>
      </c>
      <c r="C3" s="38"/>
    </row>
    <row r="4" spans="1:3" x14ac:dyDescent="0.4">
      <c r="A4" s="38">
        <v>2</v>
      </c>
      <c r="B4" s="40" t="s">
        <v>149</v>
      </c>
      <c r="C4" s="38" t="s">
        <v>37</v>
      </c>
    </row>
    <row r="5" spans="1:3" x14ac:dyDescent="0.4">
      <c r="A5" s="38">
        <v>3</v>
      </c>
      <c r="B5" s="40" t="s">
        <v>150</v>
      </c>
      <c r="C5" s="38"/>
    </row>
    <row r="6" spans="1:3" x14ac:dyDescent="0.4">
      <c r="A6" s="38">
        <v>4</v>
      </c>
      <c r="B6" s="40" t="s">
        <v>154</v>
      </c>
      <c r="C6" s="38"/>
    </row>
    <row r="7" spans="1:3" x14ac:dyDescent="0.4">
      <c r="A7" s="38">
        <v>5</v>
      </c>
      <c r="B7" s="27" t="s">
        <v>6</v>
      </c>
      <c r="C7" s="38"/>
    </row>
    <row r="8" spans="1:3" x14ac:dyDescent="0.4">
      <c r="A8" s="38">
        <v>6</v>
      </c>
      <c r="B8" s="27"/>
      <c r="C8" s="38"/>
    </row>
  </sheetData>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0A489-E58A-43A7-9CF1-AE5BE069763B}">
  <dimension ref="A1"/>
  <sheetViews>
    <sheetView workbookViewId="0"/>
  </sheetViews>
  <sheetFormatPr baseColWidth="10" defaultColWidth="11.41015625" defaultRowHeight="14" x14ac:dyDescent="0.45"/>
  <cols>
    <col min="1" max="16384" width="11.41015625" style="108"/>
  </cols>
  <sheetData/>
  <sheetProtection algorithmName="SHA-512" hashValue="/mQwgrW1agx4NYrQN8ghavrygX0Ri1y2HOp8nbMYaOb9FDu4mF50P607ohpePeKzE7NmN1/yXCvjQ2438BWdSA==" saltValue="sv57HjzqbaAkGxWtGk2iqA=="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50013-72AD-4E93-875F-BD749330F2A9}">
  <dimension ref="A1:C7"/>
  <sheetViews>
    <sheetView workbookViewId="0">
      <selection sqref="A1:C1"/>
    </sheetView>
  </sheetViews>
  <sheetFormatPr baseColWidth="10" defaultColWidth="11.41015625" defaultRowHeight="14" x14ac:dyDescent="0.45"/>
  <cols>
    <col min="1" max="3" width="27.5859375" style="98" customWidth="1"/>
    <col min="4" max="16384" width="11.41015625" style="98"/>
  </cols>
  <sheetData>
    <row r="1" spans="1:3" s="110" customFormat="1" ht="15" x14ac:dyDescent="0.45">
      <c r="A1" s="109" t="s">
        <v>57</v>
      </c>
      <c r="B1" s="109"/>
      <c r="C1" s="109"/>
    </row>
    <row r="2" spans="1:3" s="110" customFormat="1" ht="79.7" customHeight="1" x14ac:dyDescent="0.45">
      <c r="A2" s="111" t="s">
        <v>200</v>
      </c>
      <c r="B2" s="112"/>
      <c r="C2" s="112"/>
    </row>
    <row r="3" spans="1:3" s="110" customFormat="1" ht="66.2" customHeight="1" x14ac:dyDescent="0.45">
      <c r="A3" s="111" t="s">
        <v>69</v>
      </c>
      <c r="B3" s="112"/>
      <c r="C3" s="112"/>
    </row>
    <row r="4" spans="1:3" s="110" customFormat="1" ht="45" customHeight="1" x14ac:dyDescent="0.45">
      <c r="A4" s="111" t="s">
        <v>58</v>
      </c>
      <c r="B4" s="112"/>
      <c r="C4" s="112"/>
    </row>
    <row r="5" spans="1:3" s="110" customFormat="1" ht="45" customHeight="1" x14ac:dyDescent="0.45">
      <c r="A5" s="111" t="s">
        <v>70</v>
      </c>
      <c r="B5" s="111"/>
      <c r="C5" s="111"/>
    </row>
    <row r="6" spans="1:3" s="110" customFormat="1" ht="70.2" customHeight="1" x14ac:dyDescent="0.45">
      <c r="A6" s="111" t="s">
        <v>71</v>
      </c>
      <c r="B6" s="112"/>
      <c r="C6" s="112"/>
    </row>
    <row r="7" spans="1:3" s="110" customFormat="1" ht="65.25" customHeight="1" x14ac:dyDescent="0.45">
      <c r="A7" s="111" t="s">
        <v>201</v>
      </c>
      <c r="B7" s="112"/>
      <c r="C7" s="112"/>
    </row>
  </sheetData>
  <sheetProtection algorithmName="SHA-512" hashValue="N/DsENCVo5fC8Wl7b/N3mfIdDOzYv8DoNdrkm7N56vnNZ6ytb08zFPNdJRkkYcP0lOisqRCfhR3Xo9BBwaAuEg==" saltValue="inQk1xwNeyqed5D0Thdbsg=="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A94E0-E41D-497E-8488-E6E237494E06}">
  <dimension ref="A1:D16"/>
  <sheetViews>
    <sheetView workbookViewId="0"/>
  </sheetViews>
  <sheetFormatPr baseColWidth="10" defaultColWidth="11.41015625" defaultRowHeight="15.35" x14ac:dyDescent="0.5"/>
  <cols>
    <col min="1" max="3" width="27.5859375" style="118" customWidth="1"/>
    <col min="4" max="16384" width="11.41015625" style="118"/>
  </cols>
  <sheetData>
    <row r="1" spans="1:4" s="114" customFormat="1" x14ac:dyDescent="0.45">
      <c r="A1" s="113" t="s">
        <v>11</v>
      </c>
      <c r="B1" s="113"/>
      <c r="C1" s="113"/>
      <c r="D1" s="113"/>
    </row>
    <row r="2" spans="1:4" s="114" customFormat="1" ht="72" customHeight="1" x14ac:dyDescent="0.45">
      <c r="A2" s="115" t="s">
        <v>24</v>
      </c>
      <c r="B2" s="116"/>
      <c r="C2" s="116"/>
    </row>
    <row r="3" spans="1:4" s="114" customFormat="1" ht="59.45" customHeight="1" x14ac:dyDescent="0.45">
      <c r="A3" s="115" t="s">
        <v>25</v>
      </c>
      <c r="B3" s="116"/>
      <c r="C3" s="116"/>
    </row>
    <row r="4" spans="1:4" s="114" customFormat="1" ht="108" customHeight="1" x14ac:dyDescent="0.45">
      <c r="A4" s="115" t="s">
        <v>26</v>
      </c>
      <c r="B4" s="116"/>
      <c r="C4" s="116"/>
    </row>
    <row r="5" spans="1:4" s="114" customFormat="1" ht="154.5" customHeight="1" x14ac:dyDescent="0.45">
      <c r="A5" s="115" t="s">
        <v>27</v>
      </c>
      <c r="B5" s="115"/>
      <c r="C5" s="115"/>
    </row>
    <row r="6" spans="1:4" s="114" customFormat="1" ht="141.94999999999999" customHeight="1" x14ac:dyDescent="0.45">
      <c r="A6" s="115" t="s">
        <v>28</v>
      </c>
      <c r="B6" s="115"/>
      <c r="C6" s="115"/>
    </row>
    <row r="7" spans="1:4" s="114" customFormat="1" ht="195.2" customHeight="1" x14ac:dyDescent="0.45">
      <c r="A7" s="115" t="s">
        <v>202</v>
      </c>
      <c r="B7" s="116"/>
      <c r="C7" s="116"/>
    </row>
    <row r="8" spans="1:4" s="114" customFormat="1" ht="79.7" customHeight="1" x14ac:dyDescent="0.45">
      <c r="A8" s="115" t="s">
        <v>55</v>
      </c>
      <c r="B8" s="116"/>
      <c r="C8" s="116"/>
    </row>
    <row r="9" spans="1:4" x14ac:dyDescent="0.5">
      <c r="A9" s="117"/>
      <c r="B9" s="117"/>
      <c r="C9" s="117"/>
    </row>
    <row r="10" spans="1:4" x14ac:dyDescent="0.5">
      <c r="A10" s="117"/>
      <c r="B10" s="117"/>
      <c r="C10" s="117"/>
    </row>
    <row r="11" spans="1:4" x14ac:dyDescent="0.5">
      <c r="A11" s="117"/>
      <c r="B11" s="117"/>
      <c r="C11" s="117"/>
    </row>
    <row r="12" spans="1:4" x14ac:dyDescent="0.5">
      <c r="A12" s="117"/>
      <c r="B12" s="117"/>
      <c r="C12" s="117"/>
    </row>
    <row r="13" spans="1:4" x14ac:dyDescent="0.5">
      <c r="A13" s="117"/>
      <c r="B13" s="117"/>
      <c r="C13" s="117"/>
    </row>
    <row r="14" spans="1:4" x14ac:dyDescent="0.5">
      <c r="A14" s="117"/>
      <c r="B14" s="117"/>
      <c r="C14" s="117"/>
    </row>
    <row r="15" spans="1:4" x14ac:dyDescent="0.5">
      <c r="A15" s="117"/>
      <c r="B15" s="117"/>
      <c r="C15" s="117"/>
    </row>
    <row r="16" spans="1:4" x14ac:dyDescent="0.5">
      <c r="A16" s="117"/>
      <c r="B16" s="117"/>
      <c r="C16" s="117"/>
    </row>
  </sheetData>
  <sheetProtection algorithmName="SHA-512" hashValue="wdKWmINZiTw7fqPN0uOIKRvSJOr/kX1Jp22SCMCuwUAzvymZUVWDkWDuiu6Oja/16fBOf6nqOfcu8BB7oLYszg==" saltValue="urcWmvQhtLnvigWUUMPIow==" spinCount="100000" sheet="1" objects="1" scenarios="1"/>
  <mergeCells count="15">
    <mergeCell ref="A14:C14"/>
    <mergeCell ref="A15:C15"/>
    <mergeCell ref="A16:C16"/>
    <mergeCell ref="A8:C8"/>
    <mergeCell ref="A9:C9"/>
    <mergeCell ref="A10:C10"/>
    <mergeCell ref="A11:C11"/>
    <mergeCell ref="A12:C12"/>
    <mergeCell ref="A13:C13"/>
    <mergeCell ref="A2:C2"/>
    <mergeCell ref="A3:C3"/>
    <mergeCell ref="A4:C4"/>
    <mergeCell ref="A5:C5"/>
    <mergeCell ref="A6:C6"/>
    <mergeCell ref="A7:C7"/>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BE475-2574-4798-8C51-667CF9C5C79E}">
  <sheetPr>
    <pageSetUpPr fitToPage="1"/>
  </sheetPr>
  <dimension ref="A1:E11"/>
  <sheetViews>
    <sheetView workbookViewId="0">
      <selection sqref="A1:C1"/>
    </sheetView>
  </sheetViews>
  <sheetFormatPr baseColWidth="10" defaultColWidth="11.41015625" defaultRowHeight="15.35" x14ac:dyDescent="0.5"/>
  <cols>
    <col min="1" max="3" width="27.5859375" style="120" customWidth="1"/>
    <col min="4" max="16384" width="11.41015625" style="120"/>
  </cols>
  <sheetData>
    <row r="1" spans="1:5" ht="27.75" customHeight="1" x14ac:dyDescent="0.5">
      <c r="A1" s="119" t="s">
        <v>203</v>
      </c>
      <c r="B1" s="119"/>
      <c r="C1" s="119"/>
    </row>
    <row r="2" spans="1:5" s="121" customFormat="1" ht="100.2" customHeight="1" x14ac:dyDescent="0.45">
      <c r="A2" s="115" t="s">
        <v>204</v>
      </c>
      <c r="B2" s="116"/>
      <c r="C2" s="116"/>
      <c r="E2" s="122"/>
    </row>
    <row r="3" spans="1:5" s="121" customFormat="1" ht="45" customHeight="1" x14ac:dyDescent="0.45">
      <c r="A3" s="115" t="s">
        <v>205</v>
      </c>
      <c r="B3" s="116"/>
      <c r="C3" s="116"/>
      <c r="E3" s="122"/>
    </row>
    <row r="4" spans="1:5" s="121" customFormat="1" ht="66.75" customHeight="1" x14ac:dyDescent="0.45">
      <c r="A4" s="123" t="s">
        <v>206</v>
      </c>
      <c r="B4" s="124"/>
      <c r="C4" s="125"/>
      <c r="E4" s="122"/>
    </row>
    <row r="5" spans="1:5" ht="30.7" x14ac:dyDescent="0.5">
      <c r="A5" s="126" t="s">
        <v>38</v>
      </c>
      <c r="B5" s="126" t="s">
        <v>40</v>
      </c>
    </row>
    <row r="6" spans="1:5" x14ac:dyDescent="0.5">
      <c r="A6" s="106">
        <v>1379</v>
      </c>
      <c r="B6" s="106">
        <v>1380</v>
      </c>
    </row>
    <row r="7" spans="1:5" x14ac:dyDescent="0.5">
      <c r="A7" s="106">
        <v>179.34</v>
      </c>
      <c r="B7" s="106">
        <v>179</v>
      </c>
    </row>
    <row r="8" spans="1:5" x14ac:dyDescent="0.5">
      <c r="A8" s="106">
        <v>80.12</v>
      </c>
      <c r="B8" s="106">
        <v>80.099999999999994</v>
      </c>
    </row>
    <row r="9" spans="1:5" x14ac:dyDescent="0.5">
      <c r="A9" s="106">
        <v>7.8</v>
      </c>
      <c r="B9" s="107">
        <v>7.8</v>
      </c>
    </row>
    <row r="10" spans="1:5" ht="24" hidden="1" customHeight="1" x14ac:dyDescent="0.5">
      <c r="A10" s="127"/>
      <c r="B10" s="128"/>
      <c r="C10" s="128"/>
    </row>
    <row r="11" spans="1:5" x14ac:dyDescent="0.5">
      <c r="A11" s="106">
        <v>7.8320000000000001E-2</v>
      </c>
      <c r="B11" s="129">
        <v>7.8299999999999995E-2</v>
      </c>
    </row>
  </sheetData>
  <sheetProtection algorithmName="SHA-512" hashValue="/FhXqe1GAm721/32EoZ7Yihe1yJ2T3nEfWgSghml2C/h6CpnatUpVLMcO2nKN+En8p9TMxbU9IkraWsxtzeFJA==" saltValue="petwct5feG67mjqWYTObdA=="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A52CB4-E49C-40F9-8F67-69C9CBC9FFD4}">
  <dimension ref="A1:H20"/>
  <sheetViews>
    <sheetView topLeftCell="A9" zoomScaleNormal="100" workbookViewId="0">
      <selection sqref="A1:H1"/>
    </sheetView>
  </sheetViews>
  <sheetFormatPr baseColWidth="10" defaultColWidth="11.41015625" defaultRowHeight="14" x14ac:dyDescent="0.45"/>
  <cols>
    <col min="1" max="8" width="10.5859375" style="108" customWidth="1"/>
    <col min="9" max="256" width="11.41015625" style="108"/>
    <col min="257" max="264" width="10.5859375" style="108" customWidth="1"/>
    <col min="265" max="512" width="11.41015625" style="108"/>
    <col min="513" max="520" width="10.5859375" style="108" customWidth="1"/>
    <col min="521" max="768" width="11.41015625" style="108"/>
    <col min="769" max="776" width="10.5859375" style="108" customWidth="1"/>
    <col min="777" max="1024" width="11.41015625" style="108"/>
    <col min="1025" max="1032" width="10.5859375" style="108" customWidth="1"/>
    <col min="1033" max="1280" width="11.41015625" style="108"/>
    <col min="1281" max="1288" width="10.5859375" style="108" customWidth="1"/>
    <col min="1289" max="1536" width="11.41015625" style="108"/>
    <col min="1537" max="1544" width="10.5859375" style="108" customWidth="1"/>
    <col min="1545" max="1792" width="11.41015625" style="108"/>
    <col min="1793" max="1800" width="10.5859375" style="108" customWidth="1"/>
    <col min="1801" max="2048" width="11.41015625" style="108"/>
    <col min="2049" max="2056" width="10.5859375" style="108" customWidth="1"/>
    <col min="2057" max="2304" width="11.41015625" style="108"/>
    <col min="2305" max="2312" width="10.5859375" style="108" customWidth="1"/>
    <col min="2313" max="2560" width="11.41015625" style="108"/>
    <col min="2561" max="2568" width="10.5859375" style="108" customWidth="1"/>
    <col min="2569" max="2816" width="11.41015625" style="108"/>
    <col min="2817" max="2824" width="10.5859375" style="108" customWidth="1"/>
    <col min="2825" max="3072" width="11.41015625" style="108"/>
    <col min="3073" max="3080" width="10.5859375" style="108" customWidth="1"/>
    <col min="3081" max="3328" width="11.41015625" style="108"/>
    <col min="3329" max="3336" width="10.5859375" style="108" customWidth="1"/>
    <col min="3337" max="3584" width="11.41015625" style="108"/>
    <col min="3585" max="3592" width="10.5859375" style="108" customWidth="1"/>
    <col min="3593" max="3840" width="11.41015625" style="108"/>
    <col min="3841" max="3848" width="10.5859375" style="108" customWidth="1"/>
    <col min="3849" max="4096" width="11.41015625" style="108"/>
    <col min="4097" max="4104" width="10.5859375" style="108" customWidth="1"/>
    <col min="4105" max="4352" width="11.41015625" style="108"/>
    <col min="4353" max="4360" width="10.5859375" style="108" customWidth="1"/>
    <col min="4361" max="4608" width="11.41015625" style="108"/>
    <col min="4609" max="4616" width="10.5859375" style="108" customWidth="1"/>
    <col min="4617" max="4864" width="11.41015625" style="108"/>
    <col min="4865" max="4872" width="10.5859375" style="108" customWidth="1"/>
    <col min="4873" max="5120" width="11.41015625" style="108"/>
    <col min="5121" max="5128" width="10.5859375" style="108" customWidth="1"/>
    <col min="5129" max="5376" width="11.41015625" style="108"/>
    <col min="5377" max="5384" width="10.5859375" style="108" customWidth="1"/>
    <col min="5385" max="5632" width="11.41015625" style="108"/>
    <col min="5633" max="5640" width="10.5859375" style="108" customWidth="1"/>
    <col min="5641" max="5888" width="11.41015625" style="108"/>
    <col min="5889" max="5896" width="10.5859375" style="108" customWidth="1"/>
    <col min="5897" max="6144" width="11.41015625" style="108"/>
    <col min="6145" max="6152" width="10.5859375" style="108" customWidth="1"/>
    <col min="6153" max="6400" width="11.41015625" style="108"/>
    <col min="6401" max="6408" width="10.5859375" style="108" customWidth="1"/>
    <col min="6409" max="6656" width="11.41015625" style="108"/>
    <col min="6657" max="6664" width="10.5859375" style="108" customWidth="1"/>
    <col min="6665" max="6912" width="11.41015625" style="108"/>
    <col min="6913" max="6920" width="10.5859375" style="108" customWidth="1"/>
    <col min="6921" max="7168" width="11.41015625" style="108"/>
    <col min="7169" max="7176" width="10.5859375" style="108" customWidth="1"/>
    <col min="7177" max="7424" width="11.41015625" style="108"/>
    <col min="7425" max="7432" width="10.5859375" style="108" customWidth="1"/>
    <col min="7433" max="7680" width="11.41015625" style="108"/>
    <col min="7681" max="7688" width="10.5859375" style="108" customWidth="1"/>
    <col min="7689" max="7936" width="11.41015625" style="108"/>
    <col min="7937" max="7944" width="10.5859375" style="108" customWidth="1"/>
    <col min="7945" max="8192" width="11.41015625" style="108"/>
    <col min="8193" max="8200" width="10.5859375" style="108" customWidth="1"/>
    <col min="8201" max="8448" width="11.41015625" style="108"/>
    <col min="8449" max="8456" width="10.5859375" style="108" customWidth="1"/>
    <col min="8457" max="8704" width="11.41015625" style="108"/>
    <col min="8705" max="8712" width="10.5859375" style="108" customWidth="1"/>
    <col min="8713" max="8960" width="11.41015625" style="108"/>
    <col min="8961" max="8968" width="10.5859375" style="108" customWidth="1"/>
    <col min="8969" max="9216" width="11.41015625" style="108"/>
    <col min="9217" max="9224" width="10.5859375" style="108" customWidth="1"/>
    <col min="9225" max="9472" width="11.41015625" style="108"/>
    <col min="9473" max="9480" width="10.5859375" style="108" customWidth="1"/>
    <col min="9481" max="9728" width="11.41015625" style="108"/>
    <col min="9729" max="9736" width="10.5859375" style="108" customWidth="1"/>
    <col min="9737" max="9984" width="11.41015625" style="108"/>
    <col min="9985" max="9992" width="10.5859375" style="108" customWidth="1"/>
    <col min="9993" max="10240" width="11.41015625" style="108"/>
    <col min="10241" max="10248" width="10.5859375" style="108" customWidth="1"/>
    <col min="10249" max="10496" width="11.41015625" style="108"/>
    <col min="10497" max="10504" width="10.5859375" style="108" customWidth="1"/>
    <col min="10505" max="10752" width="11.41015625" style="108"/>
    <col min="10753" max="10760" width="10.5859375" style="108" customWidth="1"/>
    <col min="10761" max="11008" width="11.41015625" style="108"/>
    <col min="11009" max="11016" width="10.5859375" style="108" customWidth="1"/>
    <col min="11017" max="11264" width="11.41015625" style="108"/>
    <col min="11265" max="11272" width="10.5859375" style="108" customWidth="1"/>
    <col min="11273" max="11520" width="11.41015625" style="108"/>
    <col min="11521" max="11528" width="10.5859375" style="108" customWidth="1"/>
    <col min="11529" max="11776" width="11.41015625" style="108"/>
    <col min="11777" max="11784" width="10.5859375" style="108" customWidth="1"/>
    <col min="11785" max="12032" width="11.41015625" style="108"/>
    <col min="12033" max="12040" width="10.5859375" style="108" customWidth="1"/>
    <col min="12041" max="12288" width="11.41015625" style="108"/>
    <col min="12289" max="12296" width="10.5859375" style="108" customWidth="1"/>
    <col min="12297" max="12544" width="11.41015625" style="108"/>
    <col min="12545" max="12552" width="10.5859375" style="108" customWidth="1"/>
    <col min="12553" max="12800" width="11.41015625" style="108"/>
    <col min="12801" max="12808" width="10.5859375" style="108" customWidth="1"/>
    <col min="12809" max="13056" width="11.41015625" style="108"/>
    <col min="13057" max="13064" width="10.5859375" style="108" customWidth="1"/>
    <col min="13065" max="13312" width="11.41015625" style="108"/>
    <col min="13313" max="13320" width="10.5859375" style="108" customWidth="1"/>
    <col min="13321" max="13568" width="11.41015625" style="108"/>
    <col min="13569" max="13576" width="10.5859375" style="108" customWidth="1"/>
    <col min="13577" max="13824" width="11.41015625" style="108"/>
    <col min="13825" max="13832" width="10.5859375" style="108" customWidth="1"/>
    <col min="13833" max="14080" width="11.41015625" style="108"/>
    <col min="14081" max="14088" width="10.5859375" style="108" customWidth="1"/>
    <col min="14089" max="14336" width="11.41015625" style="108"/>
    <col min="14337" max="14344" width="10.5859375" style="108" customWidth="1"/>
    <col min="14345" max="14592" width="11.41015625" style="108"/>
    <col min="14593" max="14600" width="10.5859375" style="108" customWidth="1"/>
    <col min="14601" max="14848" width="11.41015625" style="108"/>
    <col min="14849" max="14856" width="10.5859375" style="108" customWidth="1"/>
    <col min="14857" max="15104" width="11.41015625" style="108"/>
    <col min="15105" max="15112" width="10.5859375" style="108" customWidth="1"/>
    <col min="15113" max="15360" width="11.41015625" style="108"/>
    <col min="15361" max="15368" width="10.5859375" style="108" customWidth="1"/>
    <col min="15369" max="15616" width="11.41015625" style="108"/>
    <col min="15617" max="15624" width="10.5859375" style="108" customWidth="1"/>
    <col min="15625" max="15872" width="11.41015625" style="108"/>
    <col min="15873" max="15880" width="10.5859375" style="108" customWidth="1"/>
    <col min="15881" max="16128" width="11.41015625" style="108"/>
    <col min="16129" max="16136" width="10.5859375" style="108" customWidth="1"/>
    <col min="16137" max="16384" width="11.41015625" style="108"/>
  </cols>
  <sheetData>
    <row r="1" spans="1:8" s="131" customFormat="1" ht="20.100000000000001" customHeight="1" x14ac:dyDescent="0.45">
      <c r="A1" s="130" t="s">
        <v>155</v>
      </c>
      <c r="B1" s="130"/>
      <c r="C1" s="130"/>
      <c r="D1" s="130"/>
      <c r="E1" s="130"/>
      <c r="F1" s="130"/>
      <c r="G1" s="130"/>
      <c r="H1" s="130"/>
    </row>
    <row r="2" spans="1:8" s="131" customFormat="1" ht="43.5" customHeight="1" x14ac:dyDescent="0.45">
      <c r="A2" s="132" t="s">
        <v>156</v>
      </c>
      <c r="B2" s="132"/>
      <c r="C2" s="132"/>
      <c r="D2" s="132"/>
      <c r="E2" s="132"/>
      <c r="F2" s="132"/>
      <c r="G2" s="132"/>
      <c r="H2" s="132"/>
    </row>
    <row r="3" spans="1:8" s="131" customFormat="1" ht="35.1" customHeight="1" x14ac:dyDescent="0.45">
      <c r="A3" s="132" t="s">
        <v>157</v>
      </c>
      <c r="B3" s="132"/>
      <c r="C3" s="132"/>
      <c r="D3" s="132"/>
      <c r="E3" s="132"/>
      <c r="F3" s="132"/>
      <c r="G3" s="132"/>
      <c r="H3" s="132"/>
    </row>
    <row r="4" spans="1:8" s="131" customFormat="1" ht="99.75" customHeight="1" x14ac:dyDescent="0.45">
      <c r="A4" s="132" t="s">
        <v>207</v>
      </c>
      <c r="B4" s="132"/>
      <c r="C4" s="132"/>
      <c r="D4" s="132"/>
      <c r="E4" s="132"/>
      <c r="F4" s="132"/>
      <c r="G4" s="132"/>
      <c r="H4" s="132"/>
    </row>
    <row r="5" spans="1:8" s="131" customFormat="1" ht="53.1" customHeight="1" x14ac:dyDescent="0.45">
      <c r="A5" s="132" t="s">
        <v>158</v>
      </c>
      <c r="B5" s="132"/>
      <c r="C5" s="132"/>
      <c r="D5" s="132"/>
      <c r="E5" s="132"/>
      <c r="F5" s="132"/>
      <c r="G5" s="132"/>
      <c r="H5" s="132"/>
    </row>
    <row r="6" spans="1:8" s="131" customFormat="1" ht="35.1" customHeight="1" x14ac:dyDescent="0.45">
      <c r="A6" s="132" t="s">
        <v>159</v>
      </c>
      <c r="B6" s="132"/>
      <c r="C6" s="132"/>
      <c r="D6" s="132"/>
      <c r="E6" s="132"/>
      <c r="F6" s="132"/>
      <c r="G6" s="132"/>
      <c r="H6" s="132"/>
    </row>
    <row r="7" spans="1:8" s="131" customFormat="1" ht="88.35" customHeight="1" x14ac:dyDescent="0.45">
      <c r="A7" s="132" t="s">
        <v>160</v>
      </c>
      <c r="B7" s="132"/>
      <c r="C7" s="132"/>
      <c r="D7" s="132"/>
      <c r="E7" s="132"/>
      <c r="F7" s="132"/>
      <c r="G7" s="132"/>
      <c r="H7" s="132"/>
    </row>
    <row r="8" spans="1:8" s="131" customFormat="1" ht="88.35" customHeight="1" x14ac:dyDescent="0.45">
      <c r="A8" s="132" t="s">
        <v>161</v>
      </c>
      <c r="B8" s="132"/>
      <c r="C8" s="132"/>
      <c r="D8" s="132"/>
      <c r="E8" s="132"/>
      <c r="F8" s="132"/>
      <c r="G8" s="132"/>
      <c r="H8" s="132"/>
    </row>
    <row r="9" spans="1:8" s="131" customFormat="1" ht="70.349999999999994" customHeight="1" x14ac:dyDescent="0.45">
      <c r="A9" s="132" t="s">
        <v>208</v>
      </c>
      <c r="B9" s="132"/>
      <c r="C9" s="132"/>
      <c r="D9" s="132"/>
      <c r="E9" s="132"/>
      <c r="F9" s="132"/>
      <c r="G9" s="132"/>
      <c r="H9" s="132"/>
    </row>
    <row r="10" spans="1:8" s="131" customFormat="1" ht="53.1" customHeight="1" x14ac:dyDescent="0.45">
      <c r="A10" s="132" t="s">
        <v>162</v>
      </c>
      <c r="B10" s="132"/>
      <c r="C10" s="132"/>
      <c r="D10" s="132"/>
      <c r="E10" s="132"/>
      <c r="F10" s="132"/>
      <c r="G10" s="132"/>
      <c r="H10" s="132"/>
    </row>
    <row r="11" spans="1:8" s="131" customFormat="1" ht="122.7" customHeight="1" x14ac:dyDescent="0.45">
      <c r="A11" s="133" t="s">
        <v>209</v>
      </c>
      <c r="B11" s="132"/>
      <c r="C11" s="132"/>
      <c r="D11" s="132"/>
      <c r="E11" s="132"/>
      <c r="F11" s="132"/>
      <c r="G11" s="132"/>
      <c r="H11" s="132"/>
    </row>
    <row r="12" spans="1:8" s="131" customFormat="1" ht="35.1" customHeight="1" x14ac:dyDescent="0.45">
      <c r="A12" s="132" t="s">
        <v>163</v>
      </c>
      <c r="B12" s="132"/>
      <c r="C12" s="132"/>
      <c r="D12" s="132"/>
      <c r="E12" s="132"/>
      <c r="F12" s="132"/>
      <c r="G12" s="132"/>
      <c r="H12" s="132"/>
    </row>
    <row r="13" spans="1:8" s="131" customFormat="1" ht="97.35" customHeight="1" x14ac:dyDescent="0.45">
      <c r="A13" s="132" t="s">
        <v>164</v>
      </c>
      <c r="B13" s="132"/>
      <c r="C13" s="132"/>
      <c r="D13" s="132"/>
      <c r="E13" s="132"/>
      <c r="F13" s="132"/>
      <c r="G13" s="132"/>
      <c r="H13" s="132"/>
    </row>
    <row r="14" spans="1:8" s="131" customFormat="1" ht="97.35" customHeight="1" x14ac:dyDescent="0.45">
      <c r="A14" s="132" t="s">
        <v>165</v>
      </c>
      <c r="B14" s="132"/>
      <c r="C14" s="132"/>
      <c r="D14" s="132"/>
      <c r="E14" s="132"/>
      <c r="F14" s="132"/>
      <c r="G14" s="132"/>
      <c r="H14" s="132"/>
    </row>
    <row r="15" spans="1:8" s="131" customFormat="1" ht="20.100000000000001" customHeight="1" x14ac:dyDescent="0.45">
      <c r="A15" s="132" t="s">
        <v>166</v>
      </c>
      <c r="B15" s="132"/>
      <c r="C15" s="132"/>
      <c r="D15" s="132"/>
      <c r="E15" s="132"/>
      <c r="F15" s="132"/>
      <c r="G15" s="132"/>
      <c r="H15" s="132"/>
    </row>
    <row r="16" spans="1:8" x14ac:dyDescent="0.45">
      <c r="A16" s="134"/>
      <c r="B16" s="134"/>
      <c r="C16" s="134"/>
      <c r="D16" s="134"/>
      <c r="E16" s="134"/>
      <c r="F16" s="134"/>
      <c r="G16" s="134"/>
      <c r="H16" s="134"/>
    </row>
    <row r="17" spans="1:8" x14ac:dyDescent="0.45">
      <c r="A17" s="134"/>
      <c r="B17" s="134"/>
      <c r="C17" s="134"/>
      <c r="D17" s="134"/>
      <c r="E17" s="134"/>
      <c r="F17" s="134"/>
      <c r="G17" s="134"/>
      <c r="H17" s="134"/>
    </row>
    <row r="18" spans="1:8" x14ac:dyDescent="0.45">
      <c r="A18" s="134"/>
      <c r="B18" s="134"/>
      <c r="C18" s="134"/>
      <c r="D18" s="134"/>
      <c r="E18" s="134"/>
      <c r="F18" s="134"/>
      <c r="G18" s="134"/>
      <c r="H18" s="134"/>
    </row>
    <row r="19" spans="1:8" x14ac:dyDescent="0.45">
      <c r="A19" s="134"/>
      <c r="B19" s="134"/>
      <c r="C19" s="134"/>
      <c r="D19" s="134"/>
      <c r="E19" s="134"/>
      <c r="F19" s="134"/>
      <c r="G19" s="134"/>
      <c r="H19" s="134"/>
    </row>
    <row r="20" spans="1:8" x14ac:dyDescent="0.45">
      <c r="A20" s="134"/>
      <c r="B20" s="134"/>
      <c r="C20" s="134"/>
      <c r="D20" s="134"/>
      <c r="E20" s="134"/>
      <c r="F20" s="134"/>
      <c r="G20" s="134"/>
      <c r="H20" s="134"/>
    </row>
  </sheetData>
  <sheetProtection algorithmName="SHA-512" hashValue="bUKY7UvLGFSpyZXkAWjC5sQZxhvHZ0Qy0X7L9pZ0Gag1oBCFqWIbaIHGlrW/UQmmJ+gA8kc/rIcejDOaOHE1fQ==" saltValue="H26aUBpkS2omhmrgmsvt4g==" spinCount="100000" sheet="1" objects="1" scenarios="1"/>
  <mergeCells count="20">
    <mergeCell ref="A19:H19"/>
    <mergeCell ref="A20:H20"/>
    <mergeCell ref="A13:H13"/>
    <mergeCell ref="A14:H14"/>
    <mergeCell ref="A15:H15"/>
    <mergeCell ref="A16:H16"/>
    <mergeCell ref="A17:H17"/>
    <mergeCell ref="A18:H18"/>
    <mergeCell ref="A7:H7"/>
    <mergeCell ref="A8:H8"/>
    <mergeCell ref="A9:H9"/>
    <mergeCell ref="A10:H10"/>
    <mergeCell ref="A11:H11"/>
    <mergeCell ref="A12:H12"/>
    <mergeCell ref="A1:H1"/>
    <mergeCell ref="A2:H2"/>
    <mergeCell ref="A3:H3"/>
    <mergeCell ref="A4:H4"/>
    <mergeCell ref="A5:H5"/>
    <mergeCell ref="A6:H6"/>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B2" sqref="B2"/>
    </sheetView>
  </sheetViews>
  <sheetFormatPr baseColWidth="10" defaultColWidth="11.41015625" defaultRowHeight="14" x14ac:dyDescent="0.45"/>
  <cols>
    <col min="1" max="1" width="25.1171875" style="29" bestFit="1" customWidth="1"/>
    <col min="2" max="2" width="39" style="29" customWidth="1"/>
    <col min="3" max="16384" width="11.41015625" style="29"/>
  </cols>
  <sheetData>
    <row r="1" spans="1:7" ht="20.100000000000001" customHeight="1" x14ac:dyDescent="0.45">
      <c r="A1" s="28" t="s">
        <v>48</v>
      </c>
      <c r="C1" s="30" t="s">
        <v>49</v>
      </c>
    </row>
    <row r="2" spans="1:7" ht="20.100000000000001" customHeight="1" x14ac:dyDescent="0.45">
      <c r="A2" s="29" t="s">
        <v>50</v>
      </c>
      <c r="B2" s="31"/>
      <c r="C2" s="29" t="s">
        <v>50</v>
      </c>
    </row>
    <row r="3" spans="1:7" ht="20.100000000000001" customHeight="1" x14ac:dyDescent="0.45">
      <c r="A3" s="29" t="s">
        <v>51</v>
      </c>
      <c r="B3" s="57"/>
      <c r="C3" s="29" t="s">
        <v>52</v>
      </c>
    </row>
    <row r="4" spans="1:7" ht="20.100000000000001" customHeight="1" x14ac:dyDescent="0.45">
      <c r="A4" s="29" t="s">
        <v>53</v>
      </c>
      <c r="B4" s="31"/>
      <c r="C4" s="29" t="s">
        <v>54</v>
      </c>
    </row>
    <row r="5" spans="1:7" ht="10" customHeight="1" x14ac:dyDescent="0.45"/>
    <row r="6" spans="1:7" ht="60" customHeight="1" x14ac:dyDescent="0.45">
      <c r="A6" s="75" t="s">
        <v>197</v>
      </c>
      <c r="B6" s="76"/>
      <c r="C6" s="76"/>
      <c r="D6" s="76"/>
      <c r="E6" s="76"/>
      <c r="F6" s="76"/>
      <c r="G6" s="76"/>
    </row>
    <row r="7" spans="1:7" ht="10" customHeight="1" x14ac:dyDescent="0.45">
      <c r="A7" s="67"/>
      <c r="B7" s="67"/>
      <c r="C7" s="67"/>
      <c r="D7" s="67"/>
      <c r="E7" s="67"/>
      <c r="F7" s="67"/>
      <c r="G7" s="67"/>
    </row>
    <row r="8" spans="1:7" ht="60" customHeight="1" x14ac:dyDescent="0.45">
      <c r="A8" s="75" t="s">
        <v>198</v>
      </c>
      <c r="B8" s="76"/>
      <c r="C8" s="76"/>
      <c r="D8" s="76"/>
      <c r="E8" s="76"/>
      <c r="F8" s="76"/>
      <c r="G8" s="76"/>
    </row>
    <row r="9" spans="1:7" ht="10" customHeight="1" x14ac:dyDescent="0.45">
      <c r="A9" s="68"/>
      <c r="B9" s="68"/>
      <c r="C9" s="68"/>
      <c r="D9" s="68"/>
      <c r="E9" s="68"/>
      <c r="F9" s="68"/>
      <c r="G9" s="68"/>
    </row>
    <row r="10" spans="1:7" ht="45" customHeight="1" x14ac:dyDescent="0.45">
      <c r="A10" s="72" t="s">
        <v>181</v>
      </c>
      <c r="B10" s="72"/>
      <c r="C10" s="72"/>
      <c r="D10" s="72"/>
      <c r="E10" s="72"/>
      <c r="F10" s="72"/>
      <c r="G10" s="72"/>
    </row>
    <row r="11" spans="1:7" ht="75" customHeight="1" x14ac:dyDescent="0.45">
      <c r="A11" s="95" t="s">
        <v>199</v>
      </c>
      <c r="B11" s="95"/>
      <c r="C11" s="95"/>
      <c r="D11" s="95"/>
      <c r="E11" s="95"/>
      <c r="F11" s="95"/>
      <c r="G11" s="95"/>
    </row>
    <row r="12" spans="1:7" ht="45" customHeight="1" x14ac:dyDescent="0.45">
      <c r="A12" s="72" t="s">
        <v>96</v>
      </c>
      <c r="B12" s="72"/>
      <c r="C12" s="73" t="s">
        <v>97</v>
      </c>
      <c r="D12" s="73"/>
      <c r="E12" s="73"/>
      <c r="F12" s="73"/>
      <c r="G12" s="69"/>
    </row>
    <row r="13" spans="1:7" ht="10" customHeight="1" x14ac:dyDescent="0.45">
      <c r="A13" s="54"/>
      <c r="B13" s="54"/>
      <c r="C13" s="55"/>
      <c r="D13" s="55"/>
      <c r="E13" s="55"/>
      <c r="F13" s="55"/>
      <c r="G13" s="55"/>
    </row>
    <row r="14" spans="1:7" ht="10" customHeight="1" x14ac:dyDescent="0.45"/>
    <row r="15" spans="1:7" x14ac:dyDescent="0.45">
      <c r="A15" s="29" t="s">
        <v>60</v>
      </c>
      <c r="B15" s="57"/>
      <c r="C15" s="74" t="s">
        <v>73</v>
      </c>
      <c r="D15" s="74"/>
      <c r="E15" s="74"/>
    </row>
    <row r="16" spans="1:7" x14ac:dyDescent="0.45">
      <c r="A16" s="29" t="s">
        <v>61</v>
      </c>
      <c r="B16" s="32" t="str">
        <f>IF(ISBLANK(B15),"",IF(B3=B15,"Kontrolle erfolgreich - check ok","FEHLER - ERROR"))</f>
        <v/>
      </c>
      <c r="C16" s="29" t="s">
        <v>74</v>
      </c>
    </row>
    <row r="17" spans="2:2" x14ac:dyDescent="0.45">
      <c r="B17" s="32" t="str">
        <f>IF(ISBLANK(B15),"",IF(ISERROR(FIND("@",B15,1)),"keine gültige eMail-Adresse",IF((VALUE(FIND("@",B15,1))&gt;1),"","keine gültige eMail-Adresse!")))</f>
        <v/>
      </c>
    </row>
    <row r="18" spans="2:2" x14ac:dyDescent="0.45">
      <c r="B18" s="32" t="str">
        <f>IF(ISBLANK(B15),"",IF(ISERROR(FIND("@",B15,1)),"no valid eMail-adress",IF((VALUE(FIND("@",B15,1))&gt;1),"","no valid eMail-address!")))</f>
        <v/>
      </c>
    </row>
    <row r="19" spans="2:2" x14ac:dyDescent="0.45">
      <c r="B19" s="29" t="str">
        <f>IF(ISBLANK(B15),"",IF(ISERROR(FIND("; ",B15,1)),"",IF((VALUE(FIND("; ",B15,1))&gt;8),"","Achtung - die zweite eMail-Adresse wurde nicht korrekt eingegeben")))</f>
        <v/>
      </c>
    </row>
  </sheetData>
  <sheetProtection algorithmName="SHA-512" hashValue="DEnWZWCjoLsfZaxiAc074XaCagrCoJW9wu0w2qgmQRER6DssRnHf8uMJy7LPylmyWlBdU2Bih7dnCMtt6IaUPw==" saltValue="uAVYzrFuwqpRRFPozHd3lQ=="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6"/>
  <dimension ref="A1:G21"/>
  <sheetViews>
    <sheetView workbookViewId="0">
      <selection activeCell="B11" sqref="B11"/>
    </sheetView>
  </sheetViews>
  <sheetFormatPr baseColWidth="10" defaultRowHeight="14" x14ac:dyDescent="0.45"/>
  <cols>
    <col min="1" max="1" width="39.41015625" bestFit="1" customWidth="1"/>
    <col min="2" max="2" width="33.1171875" bestFit="1" customWidth="1"/>
  </cols>
  <sheetData>
    <row r="1" spans="1:7" x14ac:dyDescent="0.45">
      <c r="A1" t="s">
        <v>12</v>
      </c>
      <c r="B1" s="3" t="str">
        <f>IF(ISNUMBER(VALUE(Ergebnisse!G1)),IF(VALUE(Ergebnisse!G1)&gt;0,VALUE(Ergebnisse!G1),""),"")</f>
        <v/>
      </c>
      <c r="D1" t="s">
        <v>19</v>
      </c>
    </row>
    <row r="2" spans="1:7" x14ac:dyDescent="0.45">
      <c r="A2" t="s">
        <v>4</v>
      </c>
      <c r="B2" s="3" t="str">
        <f>IF(ISNUMBER(VALUE(Ergebnisse!G2)),IF(VALUE(Ergebnisse!G2)&gt;0,VALUE(Ergebnisse!G2),""),"")</f>
        <v/>
      </c>
    </row>
    <row r="3" spans="1:7" x14ac:dyDescent="0.45">
      <c r="A3" t="s">
        <v>13</v>
      </c>
      <c r="B3" s="24" t="s">
        <v>110</v>
      </c>
      <c r="D3" t="s">
        <v>18</v>
      </c>
    </row>
    <row r="4" spans="1:7" x14ac:dyDescent="0.45">
      <c r="A4" t="s">
        <v>14</v>
      </c>
      <c r="B4" s="3">
        <f>YEAR(Ergebnisse!E5)</f>
        <v>2023</v>
      </c>
      <c r="D4" s="4">
        <v>2</v>
      </c>
    </row>
    <row r="5" spans="1:7" x14ac:dyDescent="0.45">
      <c r="A5" t="s">
        <v>15</v>
      </c>
      <c r="B5" s="3" t="str">
        <f>D8</f>
        <v>N</v>
      </c>
      <c r="D5" t="str">
        <f>IF(D4=2,"N","J")</f>
        <v>N</v>
      </c>
      <c r="F5">
        <v>1</v>
      </c>
      <c r="G5" s="37" t="s">
        <v>65</v>
      </c>
    </row>
    <row r="6" spans="1:7" x14ac:dyDescent="0.45">
      <c r="A6" t="s">
        <v>39</v>
      </c>
      <c r="B6" s="3">
        <f>Ergebnisse!G3</f>
        <v>1</v>
      </c>
      <c r="F6">
        <v>2</v>
      </c>
      <c r="G6" s="37" t="s">
        <v>66</v>
      </c>
    </row>
    <row r="7" spans="1:7" x14ac:dyDescent="0.45">
      <c r="A7" t="s">
        <v>42</v>
      </c>
      <c r="B7" s="26">
        <f>Ergebnisse!E5</f>
        <v>45221</v>
      </c>
    </row>
    <row r="8" spans="1:7" x14ac:dyDescent="0.45">
      <c r="A8" t="s">
        <v>16</v>
      </c>
      <c r="B8" s="3">
        <v>9</v>
      </c>
      <c r="D8" t="str">
        <f>LEFT(D5,1)</f>
        <v>N</v>
      </c>
    </row>
    <row r="9" spans="1:7" x14ac:dyDescent="0.45">
      <c r="A9" t="s">
        <v>17</v>
      </c>
      <c r="B9" s="3">
        <v>2</v>
      </c>
    </row>
    <row r="10" spans="1:7" x14ac:dyDescent="0.45">
      <c r="A10" t="s">
        <v>182</v>
      </c>
      <c r="B10" s="70">
        <f>Kontakt!B2</f>
        <v>0</v>
      </c>
    </row>
    <row r="11" spans="1:7" x14ac:dyDescent="0.45">
      <c r="A11" t="s">
        <v>183</v>
      </c>
      <c r="B11" s="71">
        <f>IF(Kontakt!B3=Kontakt!B15,Kontakt!B3,0)</f>
        <v>0</v>
      </c>
    </row>
    <row r="12" spans="1:7" x14ac:dyDescent="0.45">
      <c r="A12" s="37" t="s">
        <v>184</v>
      </c>
      <c r="B12" s="3">
        <v>1</v>
      </c>
    </row>
    <row r="13" spans="1:7" x14ac:dyDescent="0.45">
      <c r="A13" t="s">
        <v>21</v>
      </c>
      <c r="B13" s="2" t="str">
        <f>Ergebnisse!A19</f>
        <v>Trockenmasse</v>
      </c>
      <c r="C13" s="2" t="str">
        <f>Ergebnisse!B19</f>
        <v>g/100 g Probe1</v>
      </c>
    </row>
    <row r="14" spans="1:7" x14ac:dyDescent="0.45">
      <c r="A14" t="s">
        <v>22</v>
      </c>
      <c r="B14" s="2" t="str">
        <f>Ergebnisse!A20</f>
        <v>Gesamtasche</v>
      </c>
      <c r="C14" s="2" t="str">
        <f>Ergebnisse!B20</f>
        <v>g/100 g TM2</v>
      </c>
    </row>
    <row r="15" spans="1:7" x14ac:dyDescent="0.45">
      <c r="A15" t="s">
        <v>23</v>
      </c>
      <c r="B15" s="2" t="str">
        <f>Ergebnisse!A21</f>
        <v>Säureunlösliche Asche</v>
      </c>
      <c r="C15" s="2" t="str">
        <f>Ergebnisse!B21</f>
        <v>g/100 g TM2</v>
      </c>
    </row>
    <row r="16" spans="1:7" x14ac:dyDescent="0.45">
      <c r="A16" t="s">
        <v>29</v>
      </c>
      <c r="B16" s="2" t="str">
        <f>Ergebnisse!A22</f>
        <v>Wasserlösliche Asche</v>
      </c>
      <c r="C16" s="2" t="str">
        <f>Ergebnisse!B22</f>
        <v>g/100 g TM2</v>
      </c>
    </row>
    <row r="17" spans="1:3" x14ac:dyDescent="0.45">
      <c r="A17" t="s">
        <v>30</v>
      </c>
      <c r="B17" s="2" t="str">
        <f>Ergebnisse!A23</f>
        <v>Wasserlöslicher Extraktanteil</v>
      </c>
      <c r="C17" s="2" t="str">
        <f>Ergebnisse!B23</f>
        <v>g/100 g TM2</v>
      </c>
    </row>
    <row r="18" spans="1:3" x14ac:dyDescent="0.45">
      <c r="A18" t="s">
        <v>31</v>
      </c>
      <c r="B18" s="2" t="str">
        <f>Ergebnisse!A24</f>
        <v>Coffein</v>
      </c>
      <c r="C18" s="2" t="str">
        <f>Ergebnisse!B24</f>
        <v>mg/100 TM2</v>
      </c>
    </row>
    <row r="19" spans="1:3" x14ac:dyDescent="0.45">
      <c r="A19" t="s">
        <v>32</v>
      </c>
      <c r="B19" s="2" t="str">
        <f>Ergebnisse!A25</f>
        <v>Theobromin</v>
      </c>
      <c r="C19" s="2" t="str">
        <f>Ergebnisse!B25</f>
        <v>mg/100 TM2</v>
      </c>
    </row>
    <row r="20" spans="1:3" x14ac:dyDescent="0.45">
      <c r="A20" t="s">
        <v>109</v>
      </c>
      <c r="B20" s="2" t="str">
        <f>Ergebnisse!A26</f>
        <v>Theophyllin</v>
      </c>
      <c r="C20" s="2" t="str">
        <f>Ergebnisse!B26</f>
        <v>mg/100 TM2</v>
      </c>
    </row>
    <row r="21" spans="1:3" x14ac:dyDescent="0.45">
      <c r="A21" t="s">
        <v>171</v>
      </c>
      <c r="B21" s="2" t="str">
        <f>Ergebnisse!A27</f>
        <v>Gesamtpolyphenole</v>
      </c>
      <c r="C21" s="2" t="str">
        <f>Ergebnisse!B27</f>
        <v>g/100 g TM2</v>
      </c>
    </row>
  </sheetData>
  <sheetProtection algorithmName="SHA-512" hashValue="Cej8KBGkNp6mnCtYhg0ufo9FbBSXuc8bPbZHRpn8UpAYHX7Cmv2o0DkcuiCnPNPwMBSNiEdTrWrI1F1U/OZoBw==" saltValue="OgugiL4A8EkVoSFalpzX2A==" spinCount="100000" sheet="1" objects="1" scenarios="1"/>
  <phoneticPr fontId="0" type="noConversion"/>
  <pageMargins left="0.78740157499999996" right="0.78740157499999996" top="0.984251969" bottom="0.984251969" header="0.4921259845" footer="0.4921259845"/>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7"/>
  <dimension ref="A1:I49"/>
  <sheetViews>
    <sheetView workbookViewId="0">
      <selection activeCell="A3" sqref="A3"/>
    </sheetView>
  </sheetViews>
  <sheetFormatPr baseColWidth="10" defaultColWidth="11.41015625" defaultRowHeight="14" x14ac:dyDescent="0.45"/>
  <cols>
    <col min="1" max="1" width="31.3515625" style="9" customWidth="1"/>
    <col min="2" max="2" width="16.41015625" style="9" customWidth="1"/>
    <col min="3" max="3" width="13" style="9" bestFit="1" customWidth="1"/>
    <col min="4" max="6" width="15.64453125" style="9" customWidth="1"/>
    <col min="7" max="7" width="14.64453125" style="9" customWidth="1"/>
    <col min="8" max="8" width="9.64453125" style="9" customWidth="1"/>
    <col min="9" max="9" width="3.1171875" style="9" customWidth="1"/>
    <col min="10" max="16384" width="11.41015625" style="9"/>
  </cols>
  <sheetData>
    <row r="1" spans="1:8" ht="21.95" customHeight="1" x14ac:dyDescent="0.65">
      <c r="A1" s="5" t="s">
        <v>0</v>
      </c>
      <c r="B1" s="6"/>
      <c r="E1" s="7" t="s">
        <v>3</v>
      </c>
      <c r="F1" s="8"/>
      <c r="G1" s="65" t="s">
        <v>174</v>
      </c>
    </row>
    <row r="2" spans="1:8" ht="21.95" customHeight="1" x14ac:dyDescent="0.65">
      <c r="A2" s="5" t="s">
        <v>111</v>
      </c>
      <c r="B2" s="6"/>
      <c r="E2" s="7" t="s">
        <v>4</v>
      </c>
      <c r="F2" s="8"/>
      <c r="G2" s="65" t="s">
        <v>174</v>
      </c>
    </row>
    <row r="3" spans="1:8" ht="21.95" customHeight="1" x14ac:dyDescent="0.65">
      <c r="A3" s="5"/>
      <c r="B3" s="6"/>
      <c r="E3" s="79" t="s">
        <v>56</v>
      </c>
      <c r="F3" s="79"/>
      <c r="G3" s="33">
        <v>1</v>
      </c>
    </row>
    <row r="4" spans="1:8" ht="21.95" customHeight="1" x14ac:dyDescent="0.55000000000000004">
      <c r="A4" s="7" t="s">
        <v>10</v>
      </c>
      <c r="B4" s="77" t="s">
        <v>5</v>
      </c>
      <c r="C4" s="77"/>
      <c r="E4" s="34"/>
      <c r="F4" s="34" t="str">
        <f>IF(OR(ISBLANK(G1),G1="?"),"",IF(ISNUMBER(VALUE(G1)),"","Bitte nur Ziffern eingeben (numbers only)"))</f>
        <v/>
      </c>
      <c r="G4" s="62" t="s">
        <v>138</v>
      </c>
      <c r="H4" s="10"/>
    </row>
    <row r="5" spans="1:8" ht="21.95" customHeight="1" x14ac:dyDescent="0.55000000000000004">
      <c r="A5" s="10" t="s">
        <v>64</v>
      </c>
      <c r="E5" s="61">
        <v>45221</v>
      </c>
      <c r="F5" s="34" t="str">
        <f>IF(OR(ISBLANK(G2),G2="?"),"",IF(ISNUMBER(VALUE(G2)),"","Bitte nur Ziffern eingeben (numbers only)"))</f>
        <v/>
      </c>
      <c r="G5" s="8"/>
      <c r="H5" s="10"/>
    </row>
    <row r="6" spans="1:8" ht="12.2" customHeight="1" x14ac:dyDescent="0.45"/>
    <row r="7" spans="1:8" s="12" customFormat="1" ht="39.950000000000003" customHeight="1" x14ac:dyDescent="0.45">
      <c r="A7" s="80" t="s">
        <v>95</v>
      </c>
      <c r="B7" s="81"/>
      <c r="C7" s="81"/>
      <c r="D7" s="81"/>
      <c r="E7" s="81"/>
      <c r="F7" s="81"/>
      <c r="G7" s="81"/>
    </row>
    <row r="8" spans="1:8" s="12" customFormat="1" ht="39.950000000000003" customHeight="1" x14ac:dyDescent="0.45">
      <c r="A8" s="80" t="s">
        <v>210</v>
      </c>
      <c r="B8" s="81"/>
      <c r="C8" s="81"/>
      <c r="D8" s="81"/>
      <c r="E8" s="81"/>
      <c r="F8" s="81"/>
      <c r="G8" s="81"/>
    </row>
    <row r="9" spans="1:8" s="12" customFormat="1" ht="39.950000000000003" customHeight="1" x14ac:dyDescent="0.45">
      <c r="A9" s="80" t="s">
        <v>67</v>
      </c>
      <c r="B9" s="81"/>
      <c r="C9" s="81"/>
      <c r="D9" s="81"/>
      <c r="E9" s="81"/>
      <c r="F9" s="81"/>
      <c r="G9" s="81"/>
    </row>
    <row r="10" spans="1:8" s="12" customFormat="1" ht="39.950000000000003" customHeight="1" x14ac:dyDescent="0.45">
      <c r="A10" s="82" t="s">
        <v>105</v>
      </c>
      <c r="B10" s="81"/>
      <c r="C10" s="81"/>
      <c r="D10" s="81"/>
      <c r="E10" s="81"/>
      <c r="F10" s="81"/>
      <c r="G10" s="81"/>
    </row>
    <row r="11" spans="1:8" s="12" customFormat="1" ht="39.950000000000003" customHeight="1" x14ac:dyDescent="0.45">
      <c r="A11" s="80" t="s">
        <v>62</v>
      </c>
      <c r="B11" s="81"/>
      <c r="C11" s="81"/>
      <c r="D11" s="81"/>
      <c r="E11" s="81"/>
      <c r="F11" s="81"/>
      <c r="G11" s="81"/>
    </row>
    <row r="12" spans="1:8" s="12" customFormat="1" ht="39.950000000000003" customHeight="1" x14ac:dyDescent="0.45">
      <c r="A12" s="80" t="s">
        <v>68</v>
      </c>
      <c r="B12" s="81"/>
      <c r="C12" s="81"/>
      <c r="D12" s="81"/>
      <c r="E12" s="81"/>
      <c r="F12" s="81"/>
      <c r="G12" s="81"/>
    </row>
    <row r="13" spans="1:8" s="12" customFormat="1" ht="25.2" customHeight="1" x14ac:dyDescent="0.45">
      <c r="A13" s="78" t="str">
        <f>IF(OR(OR(ISBLANK(G1),G1="?"),OR(ISBLANK(G2),G2="?")),"Die Tabelle ist so nicht versandfertig. Es fehlen noch Eingaben bei Kunden-Nr. und/oder Postleitzahl.","Wichtig: Sind Ihre Eingaben bei Kunden-Nr. und Postleitzahl korrekt?")</f>
        <v>Die Tabelle ist so nicht versandfertig. Es fehlen noch Eingaben bei Kunden-Nr. und/oder Postleitzahl.</v>
      </c>
      <c r="B13" s="78"/>
      <c r="C13" s="78"/>
      <c r="D13" s="78"/>
      <c r="E13" s="78"/>
      <c r="F13" s="78"/>
      <c r="G13" s="78"/>
    </row>
    <row r="14" spans="1:8" s="12" customFormat="1" ht="25.2" customHeight="1" x14ac:dyDescent="0.45">
      <c r="A14" s="78" t="str">
        <f>IF(OR(OR(ISBLANK(G1),G1="?"),OR(ISBLANK(G2),G2="?")),"Nur wenn diese beiden Felder ausgefüllt sind, kann der Absender dieser Tabelle korrekt identifiziert werden.","Haben Sie unter Kontakt alle gelb hinterlegten Felder ausgefüllt?")</f>
        <v>Nur wenn diese beiden Felder ausgefüllt sind, kann der Absender dieser Tabelle korrekt identifiziert werden.</v>
      </c>
      <c r="B14" s="78"/>
      <c r="C14" s="78"/>
      <c r="D14" s="78"/>
      <c r="E14" s="78"/>
      <c r="F14" s="78"/>
      <c r="G14" s="78"/>
    </row>
    <row r="15" spans="1:8" s="12" customFormat="1" ht="39.950000000000003" customHeight="1" x14ac:dyDescent="0.55000000000000004">
      <c r="A15" s="90" t="s">
        <v>76</v>
      </c>
      <c r="B15" s="90"/>
      <c r="C15" s="90"/>
      <c r="D15" s="90"/>
      <c r="E15" s="90"/>
      <c r="F15" s="90"/>
      <c r="G15" s="36"/>
    </row>
    <row r="16" spans="1:8" ht="12.2" customHeight="1" x14ac:dyDescent="0.45"/>
    <row r="17" spans="1:9" s="16" customFormat="1" ht="39.950000000000003" customHeight="1" x14ac:dyDescent="0.5">
      <c r="A17" s="16" t="s">
        <v>1</v>
      </c>
      <c r="B17" s="16" t="s">
        <v>2</v>
      </c>
      <c r="C17" s="17" t="s">
        <v>41</v>
      </c>
      <c r="D17" s="17" t="s">
        <v>7</v>
      </c>
      <c r="E17" s="17" t="s">
        <v>8</v>
      </c>
      <c r="F17" s="17" t="s">
        <v>9</v>
      </c>
      <c r="G17" s="18" t="s">
        <v>79</v>
      </c>
      <c r="H17" s="19"/>
      <c r="I17" s="17"/>
    </row>
    <row r="18" spans="1:9" s="16" customFormat="1" ht="9.9499999999999993" customHeight="1" x14ac:dyDescent="0.5">
      <c r="C18" s="17"/>
      <c r="D18" s="17"/>
      <c r="E18" s="17"/>
      <c r="F18" s="17"/>
      <c r="G18" s="39"/>
      <c r="H18" s="19"/>
      <c r="I18" s="17"/>
    </row>
    <row r="19" spans="1:9" s="16" customFormat="1" ht="35" customHeight="1" x14ac:dyDescent="0.5">
      <c r="A19" s="20" t="s">
        <v>98</v>
      </c>
      <c r="B19" s="20" t="s">
        <v>106</v>
      </c>
      <c r="C19" s="25">
        <v>4</v>
      </c>
      <c r="D19" s="64"/>
      <c r="E19" s="64"/>
      <c r="F19" s="25">
        <f>Trockenmasse!$B$1</f>
        <v>16</v>
      </c>
      <c r="G19" s="51"/>
      <c r="H19" s="43">
        <f>Trockenmasse!$C$1</f>
        <v>15</v>
      </c>
      <c r="I19" s="21"/>
    </row>
    <row r="20" spans="1:9" s="16" customFormat="1" ht="35" customHeight="1" x14ac:dyDescent="0.5">
      <c r="A20" s="20" t="s">
        <v>99</v>
      </c>
      <c r="B20" s="20" t="s">
        <v>107</v>
      </c>
      <c r="C20" s="25">
        <v>3</v>
      </c>
      <c r="D20" s="64"/>
      <c r="E20" s="64"/>
      <c r="F20" s="25">
        <f>Gesamtasche!B1</f>
        <v>9</v>
      </c>
      <c r="G20" s="25">
        <f>Gesamtasche!B23</f>
        <v>11</v>
      </c>
      <c r="H20" s="43">
        <f>Gesamtasche!$C$1</f>
        <v>8</v>
      </c>
      <c r="I20" s="43">
        <f>Gesamtasche!C23</f>
        <v>10</v>
      </c>
    </row>
    <row r="21" spans="1:9" s="16" customFormat="1" ht="35" customHeight="1" x14ac:dyDescent="0.5">
      <c r="A21" s="20" t="s">
        <v>100</v>
      </c>
      <c r="B21" s="20" t="s">
        <v>107</v>
      </c>
      <c r="C21" s="25">
        <v>3</v>
      </c>
      <c r="D21" s="64"/>
      <c r="E21" s="64"/>
      <c r="F21" s="25">
        <f>'Säureunlösliche Asche'!B1</f>
        <v>8</v>
      </c>
      <c r="G21" s="51"/>
      <c r="H21" s="43">
        <f>'Säureunlösliche Asche'!$C$1</f>
        <v>7</v>
      </c>
      <c r="I21" s="21"/>
    </row>
    <row r="22" spans="1:9" s="16" customFormat="1" ht="35" customHeight="1" x14ac:dyDescent="0.5">
      <c r="A22" s="20" t="s">
        <v>101</v>
      </c>
      <c r="B22" s="20" t="s">
        <v>107</v>
      </c>
      <c r="C22" s="25">
        <v>3</v>
      </c>
      <c r="D22" s="64"/>
      <c r="E22" s="64"/>
      <c r="F22" s="25">
        <f>'Wasserlösliche Asche'!$B$1</f>
        <v>8</v>
      </c>
      <c r="G22" s="51"/>
      <c r="H22" s="43">
        <f>'Wasserlösliche Asche'!$C$1</f>
        <v>7</v>
      </c>
      <c r="I22" s="43"/>
    </row>
    <row r="23" spans="1:9" s="16" customFormat="1" ht="35" customHeight="1" x14ac:dyDescent="0.5">
      <c r="A23" s="20" t="s">
        <v>108</v>
      </c>
      <c r="B23" s="20" t="s">
        <v>107</v>
      </c>
      <c r="C23" s="25">
        <v>3</v>
      </c>
      <c r="D23" s="64"/>
      <c r="E23" s="64"/>
      <c r="F23" s="25">
        <f>WasserlöslicherExtraktanteil!B1</f>
        <v>7</v>
      </c>
      <c r="G23" s="51"/>
      <c r="H23" s="43">
        <f>WasserlöslicherExtraktanteil!C1</f>
        <v>6</v>
      </c>
      <c r="I23" s="21"/>
    </row>
    <row r="24" spans="1:9" s="16" customFormat="1" ht="35" customHeight="1" x14ac:dyDescent="0.5">
      <c r="A24" s="20" t="s">
        <v>102</v>
      </c>
      <c r="B24" s="20" t="s">
        <v>185</v>
      </c>
      <c r="C24" s="25">
        <v>3</v>
      </c>
      <c r="D24" s="64"/>
      <c r="E24" s="64"/>
      <c r="F24" s="25">
        <f>CofTheo!D2</f>
        <v>22</v>
      </c>
      <c r="G24" s="51"/>
      <c r="H24" s="43">
        <f>CofTheo!C1</f>
        <v>21</v>
      </c>
      <c r="I24" s="21"/>
    </row>
    <row r="25" spans="1:9" s="16" customFormat="1" ht="35" customHeight="1" x14ac:dyDescent="0.5">
      <c r="A25" s="20" t="s">
        <v>103</v>
      </c>
      <c r="B25" s="20" t="s">
        <v>185</v>
      </c>
      <c r="C25" s="25">
        <v>3</v>
      </c>
      <c r="D25" s="64"/>
      <c r="E25" s="64"/>
      <c r="F25" s="25">
        <f>CofTheo!E2</f>
        <v>22</v>
      </c>
      <c r="G25" s="51"/>
      <c r="H25" s="43">
        <f>CofTheo!C1</f>
        <v>21</v>
      </c>
    </row>
    <row r="26" spans="1:9" s="16" customFormat="1" ht="35" customHeight="1" x14ac:dyDescent="0.5">
      <c r="A26" s="20" t="s">
        <v>104</v>
      </c>
      <c r="B26" s="20" t="s">
        <v>185</v>
      </c>
      <c r="C26" s="25">
        <v>3</v>
      </c>
      <c r="D26" s="64"/>
      <c r="E26" s="64"/>
      <c r="F26" s="25">
        <f>CofTheo!F2</f>
        <v>22</v>
      </c>
      <c r="G26" s="51"/>
      <c r="H26" s="43">
        <f>CofTheo!C1</f>
        <v>21</v>
      </c>
    </row>
    <row r="27" spans="1:9" s="16" customFormat="1" ht="35" customHeight="1" x14ac:dyDescent="0.5">
      <c r="A27" s="20" t="s">
        <v>139</v>
      </c>
      <c r="B27" s="20" t="s">
        <v>107</v>
      </c>
      <c r="C27" s="25">
        <v>3</v>
      </c>
      <c r="D27" s="64"/>
      <c r="E27" s="64"/>
      <c r="F27" s="25">
        <f>Gesamtpolyphenole!B1</f>
        <v>6</v>
      </c>
      <c r="G27" s="51"/>
      <c r="H27" s="43">
        <f>Gesamtpolyphenole!C1</f>
        <v>5</v>
      </c>
    </row>
    <row r="28" spans="1:9" s="63" customFormat="1" ht="32" customHeight="1" x14ac:dyDescent="0.45">
      <c r="A28" s="20"/>
      <c r="B28" s="88" t="s">
        <v>175</v>
      </c>
      <c r="C28" s="88"/>
      <c r="D28" s="88"/>
      <c r="E28" s="88"/>
      <c r="F28" s="88"/>
      <c r="G28" s="88"/>
      <c r="H28" s="88"/>
    </row>
    <row r="29" spans="1:9" ht="25.2" customHeight="1" x14ac:dyDescent="0.5">
      <c r="A29" s="11" t="s">
        <v>63</v>
      </c>
    </row>
    <row r="30" spans="1:9" ht="9.9499999999999993" hidden="1" customHeight="1" x14ac:dyDescent="0.55000000000000004">
      <c r="A30" s="8"/>
    </row>
    <row r="31" spans="1:9" ht="19.2" customHeight="1" x14ac:dyDescent="0.45">
      <c r="A31" s="22" t="str">
        <f>A19</f>
        <v>Trockenmasse</v>
      </c>
      <c r="B31" s="86"/>
      <c r="C31" s="86"/>
      <c r="D31" s="86"/>
      <c r="E31" s="86"/>
      <c r="F31" s="86"/>
      <c r="G31" s="86"/>
      <c r="H31" s="86"/>
      <c r="I31" s="14" t="b">
        <f>ISBLANK(VLOOKUP(F19,Trockenmasse!A3:C24,3))</f>
        <v>1</v>
      </c>
    </row>
    <row r="32" spans="1:9" ht="31.95" customHeight="1" x14ac:dyDescent="0.45">
      <c r="A32" s="13" t="str">
        <f>IF(F19=H19,"bitte eingeben:",IF(I31,"","Art der Modifikation:"))</f>
        <v/>
      </c>
      <c r="B32" s="83"/>
      <c r="C32" s="83"/>
      <c r="D32" s="83"/>
      <c r="E32" s="83"/>
      <c r="F32" s="83"/>
      <c r="G32" s="83"/>
      <c r="H32" s="83"/>
      <c r="I32" s="14"/>
    </row>
    <row r="33" spans="1:9" ht="19.2" customHeight="1" x14ac:dyDescent="0.45">
      <c r="A33" s="22" t="str">
        <f>A20</f>
        <v>Gesamtasche</v>
      </c>
      <c r="B33" s="86"/>
      <c r="C33" s="86"/>
      <c r="D33" s="86"/>
      <c r="E33" s="86"/>
      <c r="F33" s="86"/>
      <c r="G33" s="86"/>
      <c r="H33" s="86"/>
      <c r="I33" s="14" t="b">
        <f>ISBLANK(VLOOKUP(F20,Gesamtasche!A3:C26,3))</f>
        <v>1</v>
      </c>
    </row>
    <row r="34" spans="1:9" ht="19.2" customHeight="1" x14ac:dyDescent="0.5">
      <c r="A34" s="50" t="s">
        <v>94</v>
      </c>
      <c r="B34" s="56"/>
      <c r="C34" s="56"/>
      <c r="D34" s="56"/>
      <c r="E34" s="56"/>
      <c r="F34" s="56"/>
      <c r="G34" s="56"/>
      <c r="H34" s="56"/>
      <c r="I34" s="14"/>
    </row>
    <row r="35" spans="1:9" ht="31.95" customHeight="1" x14ac:dyDescent="0.45">
      <c r="A35" s="13" t="str">
        <f>IF(F20=H20,"bitte eingeben:",IF(I33,"","Art der Modifikation:"))</f>
        <v/>
      </c>
      <c r="B35" s="87"/>
      <c r="C35" s="87"/>
      <c r="D35" s="87"/>
      <c r="E35" s="87"/>
      <c r="F35" s="87"/>
      <c r="G35" s="87"/>
      <c r="H35" s="87"/>
      <c r="I35" s="14"/>
    </row>
    <row r="36" spans="1:9" ht="19.2" customHeight="1" x14ac:dyDescent="0.45">
      <c r="A36" s="22" t="str">
        <f>A21</f>
        <v>Säureunlösliche Asche</v>
      </c>
      <c r="B36" s="84"/>
      <c r="C36" s="84"/>
      <c r="D36" s="84"/>
      <c r="E36" s="84"/>
      <c r="F36" s="84"/>
      <c r="G36" s="84"/>
      <c r="H36" s="84"/>
      <c r="I36" s="14" t="b">
        <f>ISBLANK(VLOOKUP(F21,'Säureunlösliche Asche'!A3:C21,3))</f>
        <v>1</v>
      </c>
    </row>
    <row r="37" spans="1:9" ht="31.95" customHeight="1" x14ac:dyDescent="0.45">
      <c r="A37" s="13" t="str">
        <f>IF(F21=H21,"bitte eingeben:",IF(I36,"","Art der Modifikation:"))</f>
        <v/>
      </c>
      <c r="B37" s="89"/>
      <c r="C37" s="89"/>
      <c r="D37" s="89"/>
      <c r="E37" s="89"/>
      <c r="F37" s="89"/>
      <c r="G37" s="89"/>
      <c r="H37" s="89"/>
      <c r="I37" s="14"/>
    </row>
    <row r="38" spans="1:9" ht="19.2" customHeight="1" x14ac:dyDescent="0.45">
      <c r="A38" s="22" t="str">
        <f>A22</f>
        <v>Wasserlösliche Asche</v>
      </c>
      <c r="B38" s="85"/>
      <c r="C38" s="85"/>
      <c r="D38" s="85"/>
      <c r="E38" s="85"/>
      <c r="F38" s="85"/>
      <c r="G38" s="85"/>
      <c r="H38" s="85"/>
      <c r="I38" s="14" t="b">
        <f>ISBLANK(VLOOKUP(F22,'Wasserlösliche Asche'!A3:C13,3))</f>
        <v>1</v>
      </c>
    </row>
    <row r="39" spans="1:9" ht="31.95" customHeight="1" x14ac:dyDescent="0.45">
      <c r="A39" s="13" t="str">
        <f>IF(F22=H22,"bitte eingeben:",IF(I38,"","Art der Modifikation:"))</f>
        <v/>
      </c>
      <c r="B39" s="83"/>
      <c r="C39" s="83"/>
      <c r="D39" s="83"/>
      <c r="E39" s="83"/>
      <c r="F39" s="83"/>
      <c r="G39" s="83"/>
      <c r="H39" s="83"/>
      <c r="I39" s="14"/>
    </row>
    <row r="40" spans="1:9" ht="19.2" customHeight="1" x14ac:dyDescent="0.45">
      <c r="A40" s="22" t="str">
        <f>A23</f>
        <v>Wasserlöslicher Extraktanteil</v>
      </c>
      <c r="B40" s="84"/>
      <c r="C40" s="84"/>
      <c r="D40" s="84"/>
      <c r="E40" s="84"/>
      <c r="F40" s="84"/>
      <c r="G40" s="84"/>
      <c r="H40" s="84"/>
      <c r="I40" s="14" t="b">
        <f>ISBLANK(VLOOKUP(F23,WasserlöslicherExtraktanteil!A3:C23,3))</f>
        <v>1</v>
      </c>
    </row>
    <row r="41" spans="1:9" ht="31.95" customHeight="1" x14ac:dyDescent="0.45">
      <c r="A41" s="13" t="str">
        <f>IF(F23=H23,"bitte eingeben:",IF(I40,"","Art der Modifikation:"))</f>
        <v/>
      </c>
      <c r="B41" s="83"/>
      <c r="C41" s="83"/>
      <c r="D41" s="83"/>
      <c r="E41" s="83"/>
      <c r="F41" s="83"/>
      <c r="G41" s="83"/>
      <c r="H41" s="83"/>
      <c r="I41" s="14"/>
    </row>
    <row r="42" spans="1:9" ht="19.2" customHeight="1" x14ac:dyDescent="0.45">
      <c r="A42" s="22" t="str">
        <f>A24</f>
        <v>Coffein</v>
      </c>
      <c r="B42" s="84"/>
      <c r="C42" s="84"/>
      <c r="D42" s="84"/>
      <c r="E42" s="84"/>
      <c r="F42" s="84"/>
      <c r="G42" s="84"/>
      <c r="H42" s="84"/>
      <c r="I42" s="14" t="b">
        <f>ISBLANK(VLOOKUP(F24,CofTheo!A3:C33,3))</f>
        <v>1</v>
      </c>
    </row>
    <row r="43" spans="1:9" ht="31.95" customHeight="1" x14ac:dyDescent="0.45">
      <c r="A43" s="13" t="str">
        <f>IF(F24=H24,"bitte eingeben:",IF(I42,"","Art der Modifikation:"))</f>
        <v/>
      </c>
      <c r="B43" s="83"/>
      <c r="C43" s="83"/>
      <c r="D43" s="83"/>
      <c r="E43" s="83"/>
      <c r="F43" s="83"/>
      <c r="G43" s="83"/>
      <c r="H43" s="83"/>
      <c r="I43" s="14"/>
    </row>
    <row r="44" spans="1:9" ht="19.2" customHeight="1" x14ac:dyDescent="0.45">
      <c r="A44" s="22" t="str">
        <f>A25</f>
        <v>Theobromin</v>
      </c>
      <c r="B44" s="84"/>
      <c r="C44" s="84"/>
      <c r="D44" s="84"/>
      <c r="E44" s="84"/>
      <c r="F44" s="84"/>
      <c r="G44" s="84"/>
      <c r="H44" s="84"/>
      <c r="I44" s="14" t="b">
        <f>ISBLANK(VLOOKUP(F25,CofTheo!A3:C33,3))</f>
        <v>1</v>
      </c>
    </row>
    <row r="45" spans="1:9" ht="31.95" customHeight="1" x14ac:dyDescent="0.45">
      <c r="A45" s="13" t="str">
        <f>IF(F25=H25,"bitte eingeben:",IF(I44,"","Art der Modifikation:"))</f>
        <v/>
      </c>
      <c r="B45" s="83"/>
      <c r="C45" s="83"/>
      <c r="D45" s="83"/>
      <c r="E45" s="83"/>
      <c r="F45" s="83"/>
      <c r="G45" s="83"/>
      <c r="H45" s="83"/>
    </row>
    <row r="46" spans="1:9" ht="19.2" customHeight="1" x14ac:dyDescent="0.5">
      <c r="A46" s="59" t="str">
        <f>A26</f>
        <v>Theophyllin</v>
      </c>
      <c r="B46" s="84"/>
      <c r="C46" s="84"/>
      <c r="D46" s="84"/>
      <c r="E46" s="84"/>
      <c r="F46" s="84"/>
      <c r="G46" s="84"/>
      <c r="H46" s="84"/>
      <c r="I46" s="14" t="b">
        <f>ISBLANK(VLOOKUP(F26,CofTheo!A3:C33,3))</f>
        <v>1</v>
      </c>
    </row>
    <row r="47" spans="1:9" ht="31.95" customHeight="1" x14ac:dyDescent="0.45">
      <c r="A47" s="13" t="str">
        <f>IF(F26=H26,"bitte eingeben:",IF(I46,"","Art der Modifikation:"))</f>
        <v/>
      </c>
      <c r="B47" s="83"/>
      <c r="C47" s="83"/>
      <c r="D47" s="83"/>
      <c r="E47" s="83"/>
      <c r="F47" s="83"/>
      <c r="G47" s="83"/>
      <c r="H47" s="83"/>
    </row>
    <row r="48" spans="1:9" ht="16.350000000000001" x14ac:dyDescent="0.5">
      <c r="A48" s="59" t="s">
        <v>139</v>
      </c>
      <c r="B48" s="84"/>
      <c r="C48" s="84"/>
      <c r="D48" s="84"/>
      <c r="E48" s="84"/>
      <c r="F48" s="84"/>
      <c r="G48" s="84"/>
      <c r="H48" s="84"/>
      <c r="I48" s="14" t="b">
        <f>ISBLANK(VLOOKUP(F27,Gesamtpolyphenole!A3:C8,3))</f>
        <v>1</v>
      </c>
    </row>
    <row r="49" spans="1:8" ht="31.95" customHeight="1" x14ac:dyDescent="0.45">
      <c r="A49" s="13" t="str">
        <f>IF(F27=H27,"bitte eingeben:",IF(I48,"","Art der Modifikation:"))</f>
        <v/>
      </c>
      <c r="B49" s="83"/>
      <c r="C49" s="83"/>
      <c r="D49" s="83"/>
      <c r="E49" s="83"/>
      <c r="F49" s="83"/>
      <c r="G49" s="83"/>
      <c r="H49" s="83"/>
    </row>
  </sheetData>
  <sheetProtection algorithmName="SHA-512" hashValue="CbupPJzUo90oGK4sAnyAMhAMTtDdIS0TkQslm/YRHni1mEk7HvveI9kA86uX9SRsd/NOrZ3X7OCJI5y+k07gxA==" saltValue="OgG+e5ZM+GdoUoWHGM9wBg==" spinCount="100000" sheet="1" objects="1" scenarios="1"/>
  <mergeCells count="30">
    <mergeCell ref="B40:H40"/>
    <mergeCell ref="B41:H41"/>
    <mergeCell ref="B48:H48"/>
    <mergeCell ref="B49:H49"/>
    <mergeCell ref="B47:H47"/>
    <mergeCell ref="B46:H46"/>
    <mergeCell ref="B43:H43"/>
    <mergeCell ref="B42:H42"/>
    <mergeCell ref="B45:H45"/>
    <mergeCell ref="B44:H44"/>
    <mergeCell ref="B31:H31"/>
    <mergeCell ref="B28:H28"/>
    <mergeCell ref="B32:H32"/>
    <mergeCell ref="B37:H37"/>
    <mergeCell ref="A15:F15"/>
    <mergeCell ref="B39:H39"/>
    <mergeCell ref="B36:H36"/>
    <mergeCell ref="B38:H38"/>
    <mergeCell ref="B33:H33"/>
    <mergeCell ref="B35:H35"/>
    <mergeCell ref="B4:C4"/>
    <mergeCell ref="A14:G14"/>
    <mergeCell ref="A13:G13"/>
    <mergeCell ref="E3:F3"/>
    <mergeCell ref="A7:G7"/>
    <mergeCell ref="A11:G11"/>
    <mergeCell ref="A12:G12"/>
    <mergeCell ref="A8:G8"/>
    <mergeCell ref="A9:G9"/>
    <mergeCell ref="A10:G10"/>
  </mergeCells>
  <phoneticPr fontId="0" type="noConversion"/>
  <conditionalFormatting sqref="B32">
    <cfRule type="expression" dxfId="32" priority="22" stopIfTrue="1">
      <formula>OR($F$19-$H$19=0,NOT(I31))</formula>
    </cfRule>
  </conditionalFormatting>
  <conditionalFormatting sqref="B35">
    <cfRule type="expression" dxfId="31" priority="42" stopIfTrue="1">
      <formula>OR($F$20-$H$20=0,NOT(I33))</formula>
    </cfRule>
  </conditionalFormatting>
  <conditionalFormatting sqref="B37">
    <cfRule type="expression" dxfId="30" priority="19" stopIfTrue="1">
      <formula>OR($F$21-$H$21=0,NOT(I36))</formula>
    </cfRule>
  </conditionalFormatting>
  <conditionalFormatting sqref="B39">
    <cfRule type="expression" dxfId="29" priority="16" stopIfTrue="1">
      <formula>OR($F$22-$H$22=0,NOT(I38))</formula>
    </cfRule>
  </conditionalFormatting>
  <conditionalFormatting sqref="B41">
    <cfRule type="expression" dxfId="28" priority="13" stopIfTrue="1">
      <formula>OR($F$23-$H$23=0,NOT(I40))</formula>
    </cfRule>
  </conditionalFormatting>
  <conditionalFormatting sqref="B43">
    <cfRule type="expression" dxfId="27" priority="10" stopIfTrue="1">
      <formula>OR($F$24-$H$24=0,NOT(I42))</formula>
    </cfRule>
  </conditionalFormatting>
  <conditionalFormatting sqref="B45">
    <cfRule type="expression" dxfId="26" priority="7" stopIfTrue="1">
      <formula>OR($F$25-$H$25=0,NOT(I44))</formula>
    </cfRule>
  </conditionalFormatting>
  <conditionalFormatting sqref="B47">
    <cfRule type="expression" dxfId="25" priority="4" stopIfTrue="1">
      <formula>OR($F$26-$H$26=0,NOT(I46))</formula>
    </cfRule>
  </conditionalFormatting>
  <conditionalFormatting sqref="B49">
    <cfRule type="expression" dxfId="24" priority="1" stopIfTrue="1">
      <formula>OR($F$27-$H$27=0,NOT(I48))</formula>
    </cfRule>
  </conditionalFormatting>
  <conditionalFormatting sqref="C35">
    <cfRule type="expression" dxfId="23" priority="52" stopIfTrue="1">
      <formula>OR($F$20-$H$20=0,NOT(#REF!))</formula>
    </cfRule>
  </conditionalFormatting>
  <conditionalFormatting sqref="C32:F32">
    <cfRule type="expression" dxfId="22" priority="24" stopIfTrue="1">
      <formula>OR($F$24-$H$24=0,NOT(#REF!))</formula>
    </cfRule>
  </conditionalFormatting>
  <conditionalFormatting sqref="C37:F37">
    <cfRule type="expression" dxfId="21" priority="21" stopIfTrue="1">
      <formula>OR($F$24-$H$24=0,NOT(#REF!))</formula>
    </cfRule>
  </conditionalFormatting>
  <conditionalFormatting sqref="C39:F39">
    <cfRule type="expression" dxfId="20" priority="18" stopIfTrue="1">
      <formula>OR($F$24-$H$24=0,NOT(#REF!))</formula>
    </cfRule>
  </conditionalFormatting>
  <conditionalFormatting sqref="C41:F41">
    <cfRule type="expression" dxfId="19" priority="15" stopIfTrue="1">
      <formula>OR($F$24-$H$24=0,NOT(#REF!))</formula>
    </cfRule>
  </conditionalFormatting>
  <conditionalFormatting sqref="C43:F43">
    <cfRule type="expression" dxfId="18" priority="12" stopIfTrue="1">
      <formula>OR($F$24-$H$24=0,NOT(#REF!))</formula>
    </cfRule>
  </conditionalFormatting>
  <conditionalFormatting sqref="C45:F45">
    <cfRule type="expression" dxfId="17" priority="9" stopIfTrue="1">
      <formula>OR($F$24-$H$24=0,NOT(#REF!))</formula>
    </cfRule>
  </conditionalFormatting>
  <conditionalFormatting sqref="C47:F47">
    <cfRule type="expression" dxfId="16" priority="6" stopIfTrue="1">
      <formula>OR($F$24-$H$24=0,NOT(#REF!))</formula>
    </cfRule>
  </conditionalFormatting>
  <conditionalFormatting sqref="C49:F49">
    <cfRule type="expression" dxfId="15" priority="3" stopIfTrue="1">
      <formula>OR($F$24-$H$24=0,NOT(#REF!))</formula>
    </cfRule>
  </conditionalFormatting>
  <conditionalFormatting sqref="D35:H35">
    <cfRule type="expression" dxfId="14" priority="51" stopIfTrue="1">
      <formula>OR($F$20-$H$20=0,NOT(J33))</formula>
    </cfRule>
  </conditionalFormatting>
  <conditionalFormatting sqref="F19">
    <cfRule type="expression" dxfId="13" priority="34" stopIfTrue="1">
      <formula>$F$19-$H$19=1</formula>
    </cfRule>
  </conditionalFormatting>
  <conditionalFormatting sqref="F20">
    <cfRule type="expression" dxfId="12" priority="35" stopIfTrue="1">
      <formula>$F$20-$H$20=1</formula>
    </cfRule>
  </conditionalFormatting>
  <conditionalFormatting sqref="F21">
    <cfRule type="expression" dxfId="11" priority="36" stopIfTrue="1">
      <formula>$F$21-$H$21=1</formula>
    </cfRule>
  </conditionalFormatting>
  <conditionalFormatting sqref="F22">
    <cfRule type="expression" dxfId="10" priority="48" stopIfTrue="1">
      <formula>$F$22-$H$22=1</formula>
    </cfRule>
  </conditionalFormatting>
  <conditionalFormatting sqref="F23">
    <cfRule type="expression" dxfId="9" priority="37" stopIfTrue="1">
      <formula>$F$23-$H$23=1</formula>
    </cfRule>
  </conditionalFormatting>
  <conditionalFormatting sqref="F24">
    <cfRule type="expression" dxfId="8" priority="38" stopIfTrue="1">
      <formula>$F$24-$H$24=1</formula>
    </cfRule>
  </conditionalFormatting>
  <conditionalFormatting sqref="F25">
    <cfRule type="expression" dxfId="7" priority="40" stopIfTrue="1">
      <formula>$F$25-$H$25=1</formula>
    </cfRule>
  </conditionalFormatting>
  <conditionalFormatting sqref="F26">
    <cfRule type="expression" dxfId="6" priority="39" stopIfTrue="1">
      <formula>$F$26-$H$26=1</formula>
    </cfRule>
  </conditionalFormatting>
  <conditionalFormatting sqref="F27">
    <cfRule type="expression" dxfId="5" priority="26" stopIfTrue="1">
      <formula>$F$27-$H$27=1</formula>
    </cfRule>
  </conditionalFormatting>
  <conditionalFormatting sqref="G20">
    <cfRule type="expression" dxfId="4" priority="49" stopIfTrue="1">
      <formula>$G$20-$I$20=1</formula>
    </cfRule>
  </conditionalFormatting>
  <conditionalFormatting sqref="G32 G37 G39 G41 G43 G45 G47 G49">
    <cfRule type="expression" dxfId="3" priority="53" stopIfTrue="1">
      <formula>OR($F$24-$H$24=0,NOT(#REF!))</formula>
    </cfRule>
  </conditionalFormatting>
  <conditionalFormatting sqref="H19:H20 H23:H24">
    <cfRule type="cellIs" dxfId="2" priority="27" stopIfTrue="1" operator="equal">
      <formula>6</formula>
    </cfRule>
  </conditionalFormatting>
  <conditionalFormatting sqref="H32 H37 H39 H41 H43 H45 H47 H49">
    <cfRule type="expression" dxfId="1" priority="54" stopIfTrue="1">
      <formula>OR($F$24-$H$24=0,NOT(J31))</formula>
    </cfRule>
  </conditionalFormatting>
  <conditionalFormatting sqref="I19:I24">
    <cfRule type="cellIs" dxfId="0" priority="29" stopIfTrue="1" operator="equal">
      <formula>11</formula>
    </cfRule>
  </conditionalFormatting>
  <hyperlinks>
    <hyperlink ref="B4" r:id="rId1" xr:uid="{00000000-0004-0000-0800-000000000000}"/>
  </hyperlinks>
  <pageMargins left="0.59055118110236227" right="0.59055118110236227" top="0.59055118110236227" bottom="0.59055118110236227" header="0.27559055118110237" footer="0.27559055118110237"/>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2" manualBreakCount="2">
    <brk id="15" max="16383" man="1"/>
    <brk id="28"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7" r:id="rId5" name="Drop Down 49">
              <controlPr locked="0" defaultSize="0" autoLine="0" autoPict="0">
                <anchor moveWithCells="1">
                  <from>
                    <xdr:col>1</xdr:col>
                    <xdr:colOff>8467</xdr:colOff>
                    <xdr:row>29</xdr:row>
                    <xdr:rowOff>0</xdr:rowOff>
                  </from>
                  <to>
                    <xdr:col>6</xdr:col>
                    <xdr:colOff>897467</xdr:colOff>
                    <xdr:row>30</xdr:row>
                    <xdr:rowOff>220133</xdr:rowOff>
                  </to>
                </anchor>
              </controlPr>
            </control>
          </mc:Choice>
        </mc:AlternateContent>
        <mc:AlternateContent xmlns:mc="http://schemas.openxmlformats.org/markup-compatibility/2006">
          <mc:Choice Requires="x14">
            <control shapeId="2098" r:id="rId6" name="Drop Down 50">
              <controlPr locked="0" defaultSize="0" autoLine="0" autoPict="0">
                <anchor moveWithCells="1">
                  <from>
                    <xdr:col>1</xdr:col>
                    <xdr:colOff>21167</xdr:colOff>
                    <xdr:row>32</xdr:row>
                    <xdr:rowOff>21167</xdr:rowOff>
                  </from>
                  <to>
                    <xdr:col>6</xdr:col>
                    <xdr:colOff>905933</xdr:colOff>
                    <xdr:row>32</xdr:row>
                    <xdr:rowOff>220133</xdr:rowOff>
                  </to>
                </anchor>
              </controlPr>
            </control>
          </mc:Choice>
        </mc:AlternateContent>
        <mc:AlternateContent xmlns:mc="http://schemas.openxmlformats.org/markup-compatibility/2006">
          <mc:Choice Requires="x14">
            <control shapeId="2100" r:id="rId7" name="Drop Down 52">
              <controlPr locked="0" defaultSize="0" autoLine="0" autoPict="0">
                <anchor moveWithCells="1">
                  <from>
                    <xdr:col>1</xdr:col>
                    <xdr:colOff>21167</xdr:colOff>
                    <xdr:row>37</xdr:row>
                    <xdr:rowOff>21167</xdr:rowOff>
                  </from>
                  <to>
                    <xdr:col>6</xdr:col>
                    <xdr:colOff>905933</xdr:colOff>
                    <xdr:row>37</xdr:row>
                    <xdr:rowOff>220133</xdr:rowOff>
                  </to>
                </anchor>
              </controlPr>
            </control>
          </mc:Choice>
        </mc:AlternateContent>
        <mc:AlternateContent xmlns:mc="http://schemas.openxmlformats.org/markup-compatibility/2006">
          <mc:Choice Requires="x14">
            <control shapeId="2101" r:id="rId8" name="Drop Down 53">
              <controlPr locked="0" defaultSize="0" autoLine="0" autoPict="0">
                <anchor moveWithCells="1">
                  <from>
                    <xdr:col>1</xdr:col>
                    <xdr:colOff>21167</xdr:colOff>
                    <xdr:row>39</xdr:row>
                    <xdr:rowOff>21167</xdr:rowOff>
                  </from>
                  <to>
                    <xdr:col>6</xdr:col>
                    <xdr:colOff>905933</xdr:colOff>
                    <xdr:row>39</xdr:row>
                    <xdr:rowOff>220133</xdr:rowOff>
                  </to>
                </anchor>
              </controlPr>
            </control>
          </mc:Choice>
        </mc:AlternateContent>
        <mc:AlternateContent xmlns:mc="http://schemas.openxmlformats.org/markup-compatibility/2006">
          <mc:Choice Requires="x14">
            <control shapeId="2102" r:id="rId9" name="Drop Down 54">
              <controlPr locked="0" defaultSize="0" autoLine="0" autoPict="0">
                <anchor moveWithCells="1">
                  <from>
                    <xdr:col>1</xdr:col>
                    <xdr:colOff>21167</xdr:colOff>
                    <xdr:row>41</xdr:row>
                    <xdr:rowOff>21167</xdr:rowOff>
                  </from>
                  <to>
                    <xdr:col>6</xdr:col>
                    <xdr:colOff>905933</xdr:colOff>
                    <xdr:row>41</xdr:row>
                    <xdr:rowOff>220133</xdr:rowOff>
                  </to>
                </anchor>
              </controlPr>
            </control>
          </mc:Choice>
        </mc:AlternateContent>
        <mc:AlternateContent xmlns:mc="http://schemas.openxmlformats.org/markup-compatibility/2006">
          <mc:Choice Requires="x14">
            <control shapeId="2105" r:id="rId10" name="Drop Down 57">
              <controlPr locked="0" defaultSize="0" autoLine="0" autoPict="0">
                <anchor moveWithCells="1">
                  <from>
                    <xdr:col>1</xdr:col>
                    <xdr:colOff>21167</xdr:colOff>
                    <xdr:row>43</xdr:row>
                    <xdr:rowOff>21167</xdr:rowOff>
                  </from>
                  <to>
                    <xdr:col>6</xdr:col>
                    <xdr:colOff>905933</xdr:colOff>
                    <xdr:row>43</xdr:row>
                    <xdr:rowOff>220133</xdr:rowOff>
                  </to>
                </anchor>
              </controlPr>
            </control>
          </mc:Choice>
        </mc:AlternateContent>
        <mc:AlternateContent xmlns:mc="http://schemas.openxmlformats.org/markup-compatibility/2006">
          <mc:Choice Requires="x14">
            <control shapeId="2119" r:id="rId11" name="Drop Down 71">
              <controlPr locked="0" defaultSize="0" autoLine="0" autoPict="0">
                <anchor moveWithCells="1">
                  <from>
                    <xdr:col>6</xdr:col>
                    <xdr:colOff>21167</xdr:colOff>
                    <xdr:row>14</xdr:row>
                    <xdr:rowOff>135467</xdr:rowOff>
                  </from>
                  <to>
                    <xdr:col>6</xdr:col>
                    <xdr:colOff>897467</xdr:colOff>
                    <xdr:row>14</xdr:row>
                    <xdr:rowOff>402167</xdr:rowOff>
                  </to>
                </anchor>
              </controlPr>
            </control>
          </mc:Choice>
        </mc:AlternateContent>
        <mc:AlternateContent xmlns:mc="http://schemas.openxmlformats.org/markup-compatibility/2006">
          <mc:Choice Requires="x14">
            <control shapeId="2122" r:id="rId12" name="Drop Down 74">
              <controlPr locked="0" defaultSize="0" autoLine="0" autoPict="0">
                <anchor moveWithCells="1">
                  <from>
                    <xdr:col>1</xdr:col>
                    <xdr:colOff>21167</xdr:colOff>
                    <xdr:row>33</xdr:row>
                    <xdr:rowOff>38100</xdr:rowOff>
                  </from>
                  <to>
                    <xdr:col>6</xdr:col>
                    <xdr:colOff>905933</xdr:colOff>
                    <xdr:row>34</xdr:row>
                    <xdr:rowOff>21167</xdr:rowOff>
                  </to>
                </anchor>
              </controlPr>
            </control>
          </mc:Choice>
        </mc:AlternateContent>
        <mc:AlternateContent xmlns:mc="http://schemas.openxmlformats.org/markup-compatibility/2006">
          <mc:Choice Requires="x14">
            <control shapeId="2123" r:id="rId13" name="Drop Down 75">
              <controlPr locked="0" defaultSize="0" autoLine="0" autoPict="0">
                <anchor moveWithCells="1">
                  <from>
                    <xdr:col>1</xdr:col>
                    <xdr:colOff>21167</xdr:colOff>
                    <xdr:row>45</xdr:row>
                    <xdr:rowOff>8467</xdr:rowOff>
                  </from>
                  <to>
                    <xdr:col>6</xdr:col>
                    <xdr:colOff>905933</xdr:colOff>
                    <xdr:row>45</xdr:row>
                    <xdr:rowOff>211667</xdr:rowOff>
                  </to>
                </anchor>
              </controlPr>
            </control>
          </mc:Choice>
        </mc:AlternateContent>
        <mc:AlternateContent xmlns:mc="http://schemas.openxmlformats.org/markup-compatibility/2006">
          <mc:Choice Requires="x14">
            <control shapeId="2124" r:id="rId14" name="Drop Down 76">
              <controlPr locked="0" defaultSize="0" autoLine="0" autoPict="0">
                <anchor moveWithCells="1">
                  <from>
                    <xdr:col>1</xdr:col>
                    <xdr:colOff>21167</xdr:colOff>
                    <xdr:row>47</xdr:row>
                    <xdr:rowOff>38100</xdr:rowOff>
                  </from>
                  <to>
                    <xdr:col>6</xdr:col>
                    <xdr:colOff>905933</xdr:colOff>
                    <xdr:row>48</xdr:row>
                    <xdr:rowOff>21167</xdr:rowOff>
                  </to>
                </anchor>
              </controlPr>
            </control>
          </mc:Choice>
        </mc:AlternateContent>
        <mc:AlternateContent xmlns:mc="http://schemas.openxmlformats.org/markup-compatibility/2006">
          <mc:Choice Requires="x14">
            <control shapeId="2125" r:id="rId15" name="Drop Down 77">
              <controlPr locked="0" defaultSize="0" autoLine="0" autoPict="0">
                <anchor moveWithCells="1">
                  <from>
                    <xdr:col>1</xdr:col>
                    <xdr:colOff>21167</xdr:colOff>
                    <xdr:row>35</xdr:row>
                    <xdr:rowOff>21167</xdr:rowOff>
                  </from>
                  <to>
                    <xdr:col>6</xdr:col>
                    <xdr:colOff>905933</xdr:colOff>
                    <xdr:row>35</xdr:row>
                    <xdr:rowOff>220133</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17</vt:i4>
      </vt:variant>
      <vt:variant>
        <vt:lpstr>Benannte Bereiche</vt:lpstr>
      </vt:variant>
      <vt:variant>
        <vt:i4>7</vt:i4>
      </vt:variant>
    </vt:vector>
  </HeadingPairs>
  <TitlesOfParts>
    <vt:vector size="24" baseType="lpstr">
      <vt:lpstr>Significance</vt:lpstr>
      <vt:lpstr>Reporting</vt:lpstr>
      <vt:lpstr>Auswertung</vt:lpstr>
      <vt:lpstr>Datenübernahme</vt:lpstr>
      <vt:lpstr>Signifikanz</vt:lpstr>
      <vt:lpstr>Ausfüllhinweise</vt:lpstr>
      <vt:lpstr>Kontakt</vt:lpstr>
      <vt:lpstr>Teilnehmerdaten</vt:lpstr>
      <vt:lpstr>Ergebnisse</vt:lpstr>
      <vt:lpstr>Mitteilungen</vt:lpstr>
      <vt:lpstr>Trockenmasse</vt:lpstr>
      <vt:lpstr>Gesamtasche</vt:lpstr>
      <vt:lpstr>Säureunlösliche Asche</vt:lpstr>
      <vt:lpstr>Wasserlösliche Asche</vt:lpstr>
      <vt:lpstr>WasserlöslicherExtraktanteil</vt:lpstr>
      <vt:lpstr>CofTheo</vt:lpstr>
      <vt:lpstr>Gesamtpolyphenole</vt:lpstr>
      <vt:lpstr>Auswertung!_ftn1</vt:lpstr>
      <vt:lpstr>Significance!_ftnref1</vt:lpstr>
      <vt:lpstr>Datenübernahme!Druckbereich</vt:lpstr>
      <vt:lpstr>Signifikanz!Druckbereich</vt:lpstr>
      <vt:lpstr>Ausfüllhinweise!OLE_LINK1</vt:lpstr>
      <vt:lpstr>Reporting!OLE_LINK1</vt:lpstr>
      <vt:lpstr>Reporting!OLE_LINK2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LVU</cp:lastModifiedBy>
  <cp:lastPrinted>2014-08-27T11:02:48Z</cp:lastPrinted>
  <dcterms:created xsi:type="dcterms:W3CDTF">2005-02-14T18:41:01Z</dcterms:created>
  <dcterms:modified xsi:type="dcterms:W3CDTF">2023-08-22T19:13:55Z</dcterms:modified>
</cp:coreProperties>
</file>