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codeName="DieseArbeitsmappe" checkCompatibility="1"/>
  <mc:AlternateContent xmlns:mc="http://schemas.openxmlformats.org/markup-compatibility/2006">
    <mc:Choice Requires="x15">
      <x15ac:absPath xmlns:x15ac="http://schemas.microsoft.com/office/spreadsheetml/2010/11/ac" url="C:\Daten\internet\html\xls\2022\"/>
    </mc:Choice>
  </mc:AlternateContent>
  <xr:revisionPtr revIDLastSave="0" documentId="8_{B1EA9CE4-CC4A-4D5B-B2BC-4CE23832FEA9}" xr6:coauthVersionLast="47" xr6:coauthVersionMax="47" xr10:uidLastSave="{00000000-0000-0000-0000-000000000000}"/>
  <workbookProtection workbookAlgorithmName="SHA-512" workbookHashValue="wfz+ei9t/ErC0Z2QGa3F2PPl2Zse/SpEJRVuZJnmcHimSxLntREYHqJh4jbx8dHAEXKsGpQAM6R4EF3U7TdKFw==" workbookSaltValue="vjsdbQTQbl+AD/UGK6cDsw==" workbookSpinCount="100000" lockStructure="1"/>
  <bookViews>
    <workbookView xWindow="-108" yWindow="-108" windowWidth="30936" windowHeight="16896" activeTab="6" xr2:uid="{00000000-000D-0000-FFFF-FFFF00000000}"/>
  </bookViews>
  <sheets>
    <sheet name="Hints1" sheetId="73" r:id="rId1"/>
    <sheet name="Reporting" sheetId="74" r:id="rId2"/>
    <sheet name="Hinweise1" sheetId="75" r:id="rId3"/>
    <sheet name="Hinweise2" sheetId="76" r:id="rId4"/>
    <sheet name="Hinweise3" sheetId="77" r:id="rId5"/>
    <sheet name="Ergebnisangabe" sheetId="86" r:id="rId6"/>
    <sheet name="Kontakt" sheetId="79" r:id="rId7"/>
    <sheet name="Teilnehmerdaten" sheetId="17" state="hidden" r:id="rId8"/>
    <sheet name="Ergebnisse" sheetId="5" r:id="rId9"/>
    <sheet name="Mitteilungen" sheetId="15" r:id="rId10"/>
    <sheet name="Gesamtasche" sheetId="23" state="hidden" r:id="rId11"/>
    <sheet name="Säureunlösliche Asche" sheetId="24" state="hidden" r:id="rId12"/>
    <sheet name="Wasser" sheetId="25" state="hidden" r:id="rId13"/>
    <sheet name="aw" sheetId="89" state="hidden" r:id="rId14"/>
    <sheet name="Etherisches_OeL" sheetId="26" state="hidden" r:id="rId15"/>
    <sheet name="Cumarin" sheetId="80" state="hidden" r:id="rId16"/>
    <sheet name="Zimtaldehyd" sheetId="90" state="hidden" r:id="rId17"/>
    <sheet name="Thymol" sheetId="82" state="hidden" r:id="rId18"/>
    <sheet name="Carvacrol" sheetId="83" state="hidden" r:id="rId19"/>
    <sheet name="pCymol" sheetId="91" state="hidden" r:id="rId20"/>
    <sheet name="Gingerol" sheetId="85" state="hidden" r:id="rId21"/>
    <sheet name="Linalool" sheetId="88" state="hidden" r:id="rId22"/>
  </sheets>
  <externalReferences>
    <externalReference r:id="rId23"/>
    <externalReference r:id="rId24"/>
    <externalReference r:id="rId25"/>
    <externalReference r:id="rId26"/>
  </externalReferences>
  <definedNames>
    <definedName name="_ftn1" localSheetId="0">Hints1!#REF!</definedName>
    <definedName name="_ftn1" localSheetId="2">Hinweise1!#REF!</definedName>
    <definedName name="_ftn1" localSheetId="4">Hinweise3!$A$3</definedName>
    <definedName name="_ftnref1" localSheetId="0">Hints1!$A$3</definedName>
    <definedName name="_ftnref1" localSheetId="2">Hinweise1!$A$2</definedName>
    <definedName name="_ftnref1" localSheetId="4">Hinweise3!#REF!</definedName>
    <definedName name="Daten" localSheetId="5">#REF!</definedName>
    <definedName name="Daten" localSheetId="21">#REF!</definedName>
    <definedName name="Daten">#REF!</definedName>
    <definedName name="_xlnm.Print_Area" localSheetId="2">Hinweise1!$A$1:$C$18</definedName>
    <definedName name="_xlnm.Print_Area" localSheetId="3">Hinweise2!$A$1:$C$8</definedName>
    <definedName name="Elemente">[1]Parameter2!$B$3:$B$18</definedName>
    <definedName name="MBlei" localSheetId="13">#REF!</definedName>
    <definedName name="MBlei" localSheetId="5">#REF!</definedName>
    <definedName name="MBlei" localSheetId="21">#REF!</definedName>
    <definedName name="MBlei">#REF!</definedName>
    <definedName name="OLE_LINK1" localSheetId="5">Ergebnisangabe!$A$20</definedName>
    <definedName name="OLE_LINK1" localSheetId="1">Reporting!$A$14</definedName>
    <definedName name="OLE_LINK2" localSheetId="1">Reporting!$J$7</definedName>
    <definedName name="Parameter2" localSheetId="5">#REF!</definedName>
    <definedName name="Parameter2" localSheetId="6">#REF!</definedName>
    <definedName name="Parameter2" localSheetId="21">#REF!</definedName>
    <definedName name="Parameter2">#REF!</definedName>
    <definedName name="Parameter2alt" localSheetId="13">#REF!</definedName>
    <definedName name="Parameter2alt" localSheetId="5">#REF!</definedName>
    <definedName name="Parameter2alt" localSheetId="21">#REF!</definedName>
    <definedName name="Parameter2alt">#REF!</definedName>
    <definedName name="test" localSheetId="5">[2]Parameter2!$B$3:$B$18</definedName>
    <definedName name="test" localSheetId="4">[3]Parameter2!$B$3:$B$18</definedName>
    <definedName name="test" localSheetId="6">[3]Parameter2!$B$3:$B$18</definedName>
    <definedName name="test" localSheetId="1">[2]Parameter2!$B$3:$B$18</definedName>
    <definedName name="test">[4]Parameter2!$B$3:$B$18</definedName>
    <definedName name="test1">[3]Parameter2!$B$3:$B$18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4" i="5" l="1"/>
  <c r="A13" i="5"/>
  <c r="F5" i="5"/>
  <c r="F4" i="5"/>
  <c r="B11" i="17"/>
  <c r="B10" i="17"/>
  <c r="I39" i="5" l="1"/>
  <c r="I41" i="5"/>
  <c r="H25" i="5"/>
  <c r="F25" i="5"/>
  <c r="I43" i="5" s="1"/>
  <c r="C1" i="91"/>
  <c r="H24" i="5"/>
  <c r="F24" i="5"/>
  <c r="H23" i="5"/>
  <c r="F23" i="5"/>
  <c r="C1" i="90"/>
  <c r="H26" i="5"/>
  <c r="F26" i="5"/>
  <c r="I45" i="5" s="1"/>
  <c r="C1" i="89" l="1"/>
  <c r="B18" i="17" l="1"/>
  <c r="C18" i="17"/>
  <c r="B19" i="17"/>
  <c r="C19" i="17"/>
  <c r="C1" i="88"/>
  <c r="A44" i="5" l="1"/>
  <c r="B4" i="17"/>
  <c r="C1" i="85"/>
  <c r="B16" i="17"/>
  <c r="C16" i="17"/>
  <c r="B17" i="17"/>
  <c r="C17" i="17"/>
  <c r="C1" i="83"/>
  <c r="C1" i="82"/>
  <c r="C1" i="80"/>
  <c r="F19" i="5"/>
  <c r="I30" i="5" s="1"/>
  <c r="G19" i="5"/>
  <c r="F20" i="5"/>
  <c r="I33" i="5" s="1"/>
  <c r="F21" i="5"/>
  <c r="I35" i="5" s="1"/>
  <c r="F22" i="5"/>
  <c r="I37" i="5" s="1"/>
  <c r="A30" i="5"/>
  <c r="A33" i="5"/>
  <c r="A35" i="5"/>
  <c r="A37" i="5"/>
  <c r="C1" i="23"/>
  <c r="H19" i="5" s="1"/>
  <c r="C31" i="23"/>
  <c r="I19" i="5" s="1"/>
  <c r="B16" i="79"/>
  <c r="B17" i="79"/>
  <c r="B18" i="79"/>
  <c r="B19" i="79"/>
  <c r="H1" i="15"/>
  <c r="C1" i="24"/>
  <c r="H20" i="5" s="1"/>
  <c r="B1" i="17"/>
  <c r="B2" i="17"/>
  <c r="D5" i="17"/>
  <c r="D8" i="17" s="1"/>
  <c r="B5" i="17" s="1"/>
  <c r="B6" i="17"/>
  <c r="B7" i="17"/>
  <c r="B13" i="17"/>
  <c r="C13" i="17"/>
  <c r="B14" i="17"/>
  <c r="C14" i="17"/>
  <c r="B15" i="17"/>
  <c r="C15" i="17"/>
  <c r="C1" i="25"/>
  <c r="H21" i="5" s="1"/>
  <c r="C1" i="26"/>
  <c r="H22" i="5" s="1"/>
  <c r="A34" i="5" l="1"/>
  <c r="A32" i="5"/>
  <c r="A46" i="5"/>
  <c r="A42" i="5"/>
  <c r="A38" i="5"/>
  <c r="A36" i="5"/>
  <c r="A4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0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2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5"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<sst xmlns="http://schemas.openxmlformats.org/spreadsheetml/2006/main" count="346" uniqueCount="257">
  <si>
    <t>Ergebnisdatenblatt</t>
  </si>
  <si>
    <t>Parameter</t>
  </si>
  <si>
    <t>Einheit</t>
  </si>
  <si>
    <t>Kunden-Nr.</t>
  </si>
  <si>
    <t>Postleitzahl</t>
  </si>
  <si>
    <t>ergebnisse@lvus.de</t>
  </si>
  <si>
    <t>Sonstiges</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</si>
  <si>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</si>
  <si>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</si>
  <si>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</si>
  <si>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</si>
  <si>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</si>
  <si>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</si>
  <si>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</si>
  <si>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</si>
  <si>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</si>
  <si>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</si>
  <si>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</si>
  <si>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</si>
  <si>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Da Ihre eMail automatisch weiterverarbeitet wird, dürfen nur in der Exceltabelle
Kommentare oder Hinweise zu den Proben und durchgeführten Untersuchungen enthalten sein. Außerdem darf Ihre eMail nur eine einzige Anlage enthalten. Sie erhalten automatisch eine Benachrichtigung über den Eingang Ihrer Ergebnisse.</t>
  </si>
  <si>
    <r>
      <t>Beispiele zur Ergebnisangabe:</t>
    </r>
    <r>
      <rPr>
        <sz val="12"/>
        <rFont val="Times New Roman"/>
        <family val="1"/>
      </rPr>
      <t xml:space="preserve">
In einer Probe wurde der Gehalt von Mangan bestimmt. Es werden folgende rechnerischen Gehalte ermittelt:</t>
    </r>
  </si>
  <si>
    <t>Parameter 1</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</si>
  <si>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</si>
  <si>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</si>
  <si>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</si>
  <si>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</si>
  <si>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</si>
  <si>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</si>
  <si>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Ihre Daten werden von uns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</si>
  <si>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Parameter 4</t>
  </si>
  <si>
    <t>Methode</t>
  </si>
  <si>
    <t>Bezeichnung des Analysenverfahrens</t>
  </si>
  <si>
    <t>Anzahl</t>
  </si>
  <si>
    <t>x</t>
  </si>
  <si>
    <t>Beispielhafter Wert [mg/kg]</t>
  </si>
  <si>
    <t>Die ausgefüllte Exceltabelle muss per eMail als Anlage bis spätestens zur Deadline an eine der beiden Adressen ergebnisse@lvus.de oder results@lvus.de gesendet werden. Bitte beachten Sie, dass Ihre eMail nur die Exceltabelle als Anlage enthalten darf. Ausser Ihrem Absender soll die eigentliche eMail keine weiteren Daten oder Texte enthalten, da alle an die Adressen  ergebnisse@lvus.de oder results@lvus.de gesendeten eMails automatisch ausgelesen werden.</t>
  </si>
  <si>
    <t>Teilnahmen</t>
  </si>
  <si>
    <t>Ergebnisangabe mit 3 signifikanten Ziffern [mg/kg]</t>
  </si>
  <si>
    <t>Deadline</t>
  </si>
  <si>
    <t>Hinweise zur Ergebnisübermittlung und zur Ergebnisangabe</t>
  </si>
  <si>
    <t>Nach der in der Tabelle "Ergebnisse" aufgeführten Deadline eingehende Ergebnisse werden bei der Auswertung nicht berücksichtigt.</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</si>
  <si>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</si>
  <si>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</si>
  <si>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</si>
  <si>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</si>
  <si>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</si>
  <si>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</si>
  <si>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</si>
  <si>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</si>
  <si>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</si>
  <si>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</si>
  <si>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</si>
  <si>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</si>
  <si>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</si>
  <si>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</si>
  <si>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</si>
  <si>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</si>
  <si>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</si>
  <si>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</si>
  <si>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</si>
  <si>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</si>
  <si>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Beschreibung der verwendeten Analysenverfahren</t>
  </si>
  <si>
    <t>Die Beurteilung der Laborergebnisse erfolgt durch Z-Scores, die möglichst über die Vergleichsstandardabweichung des jeweiligen Standardverfahrens aus der Amtlichen Sammlung nach § 64 LFGB berechnet werden. Zusätzlich werden Z-Scores über die nach der Horwitz-
funktion ermittelte Zielstandardabweichung für den jeweiligen Analyten berechnet.</t>
  </si>
  <si>
    <t>Annahmeschluss/Deadline:</t>
  </si>
  <si>
    <t>ja / yes</t>
  </si>
  <si>
    <t>nein / no</t>
  </si>
  <si>
    <t>In einigen Fällen, z.B. bei Gehalten um 1 % oder 10 %, ist die Vorgabe gültiger Stellen schwierig: Die Ergebnisse „1,06% und 0,98% sind vergleichbar, nicht aber „1,1 %“ und „0,98%“. Die Angabe einer zusätzlichen gültigen Stelle beim Beispielwert 1,06 ist hier angebracht.</t>
  </si>
  <si>
    <t>Zur Beschreibung des Analysenverfahrens verwenden Sie bitte die im unteren Teil dieses Datenblatts enthaltenen Auswahlfelder.
To describe your method use the Pulldown-menus following after the result area.</t>
  </si>
  <si>
    <t xml:space="preserve">Bitte verwenden Sie diese Datei für Ihre Ergebnisübermittlung. Füllen Sie hierzu alle in der Tabelle "Ergebnisse" gelb hinterlegten Felder aus bzw. wählen Sie Ihre Angaben zu den von Ihnen verwendeten Methoden über die vorhandenen Auswahlfenster aus. </t>
  </si>
  <si>
    <r>
      <t>Es ist wichtig</t>
    </r>
    <r>
      <rPr>
        <sz val="12"/>
        <rFont val="Times New Roman"/>
        <family val="1"/>
      </rPr>
      <t>, dass Sie zur eindeutigen Zuordnung der Ergebnisse zu Ihrem Labor sowohl Ihre Kunden-Nr. als auch Ihre Postleitzahl (auf dem Anschreiben enthalten - nur Ziffern eingeben) eingeben. Über eine bei der Auswertung durchgeführte Plausibilitätsprüfung soll erkannt werden, ob Tippfehler vorliegen und dadurch die Daten einem anderen Teilnehmer zugeordnet werden könnten.</t>
    </r>
  </si>
  <si>
    <r>
      <t>Interne Teilnahme:</t>
    </r>
    <r>
      <rPr>
        <sz val="12"/>
        <rFont val="Times New Roman"/>
        <family val="1"/>
      </rPr>
      <t xml:space="preserve"> Diesen Wert bitte nur ändern, falls Sie für Ihr Haus mehrere getrennte </t>
    </r>
    <r>
      <rPr>
        <b/>
        <sz val="12"/>
        <rFont val="Times New Roman"/>
        <family val="1"/>
      </rPr>
      <t>und damit kostenpflichtige</t>
    </r>
    <r>
      <rPr>
        <sz val="12"/>
        <rFont val="Times New Roman"/>
        <family val="1"/>
      </rPr>
      <t xml:space="preserve"> Teilnahmen gebucht haben. Über diesen Wert werden die unter einer Kundennummer geführten Teilnahmen getrennt erfasst und die Ergebnisse anschließend der Auswertung zugeführt. Entscheiden Sie, welcher Ihrer Laborbereiche unter der Teilnahme 1 oder 2 registirert und ausgewertet werden soll.</t>
    </r>
  </si>
  <si>
    <t>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Nach ISO 13528 Abschnitt 4.6 sollen Ergebnisse nicht stärker gerundet werden als dem halben Betrag der Wiederholstandardabweichung entspricht.</t>
  </si>
  <si>
    <t>Verfahren sowie Literaturangaben, die von Teilnehmern bei bereits durchgeführten Laborvergleichsuntersuchungen angewendet wurden, sind in Auswahlfenstern vorbelegt, um Ihnen das Ausfüllen zu erleichtern. Über diese Auswahlfenster wählen Sie bitte diejenigen Einträge aus, die bei den von Ihnen angewandten Verfahren zutreffend sind. Ist kein zutreffender Eintrag vorhanden, so wählen Sie bitte den Eintrag "sonstiges.." aus. Tragen Sie dann in der nächsten Zeile (wird gelb hervorgehoben) die auf Ihr Verfahren zutreffende Beschreibung ein.</t>
  </si>
  <si>
    <t xml:space="preserve">Geben Sie in der Tabelle "Kontakt" den Namen, die eMail-Adresse sowie die Telefonnummer der Kontaktperson an, die wir bei Fragen kontaktieren können. Nach Fertigstellung der Auswertung soll an die angegebene eMail-Adresse zusätzlich zur gedruckten Auswertung auch eine Passwort-freie Auswertedatei im PDF-Format gesendet werden. </t>
  </si>
  <si>
    <t>Sollten Sie uns ergänzende Hinweise/Beobachtungen mitteilen wollen, so verwenden Sie hierfür den vorgesehenen Bereich innerhalb der Tabelle "Mitteilungen".</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</si>
  <si>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</si>
  <si>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</si>
  <si>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</si>
  <si>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</si>
  <si>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</si>
  <si>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</si>
  <si>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</si>
  <si>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</si>
  <si>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</si>
  <si>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Wasser</t>
  </si>
  <si>
    <t>Asche</t>
  </si>
  <si>
    <t>§ 64 LFGB Nr. L 06.00-4, modifiziert</t>
  </si>
  <si>
    <t>Temperatur-bereich</t>
  </si>
  <si>
    <t>§ 64 LFGB Nr. L 06.00-3</t>
  </si>
  <si>
    <t>§ 64 LFGB Nr. L 06.00-3, modifiziert</t>
  </si>
  <si>
    <r>
      <t xml:space="preserve">Trocknung bei 103 °C </t>
    </r>
    <r>
      <rPr>
        <sz val="10"/>
        <rFont val="Symbol"/>
        <family val="1"/>
        <charset val="2"/>
      </rPr>
      <t>±</t>
    </r>
    <r>
      <rPr>
        <sz val="10"/>
        <rFont val="Times New Roman"/>
        <family val="1"/>
      </rPr>
      <t xml:space="preserve"> 2 °C</t>
    </r>
  </si>
  <si>
    <r>
      <t xml:space="preserve">Trocknung bei 103 °C </t>
    </r>
    <r>
      <rPr>
        <sz val="10"/>
        <rFont val="Symbol"/>
        <family val="1"/>
        <charset val="2"/>
      </rPr>
      <t>±</t>
    </r>
    <r>
      <rPr>
        <sz val="10"/>
        <rFont val="Times New Roman"/>
        <family val="1"/>
      </rPr>
      <t xml:space="preserve"> 2 °C mit Seesand</t>
    </r>
  </si>
  <si>
    <t>sonstiges</t>
  </si>
  <si>
    <t>§ 64 LFGB Nr. L 06.00-4</t>
  </si>
  <si>
    <t>§ 64 LFGB Nr. L 17.00-3</t>
  </si>
  <si>
    <t>§ 64 LFGB Nr. L 17.00-3, modifiziert</t>
  </si>
  <si>
    <t>Veraschungstemperatur</t>
  </si>
  <si>
    <t>&lt; 525 °C</t>
  </si>
  <si>
    <t>525 °C - 575 °C</t>
  </si>
  <si>
    <t>575 °C - 625 °C</t>
  </si>
  <si>
    <t>625 °C - 675 °C</t>
  </si>
  <si>
    <t>675 °C - 725 °C</t>
  </si>
  <si>
    <t>725 °C - 775 °C</t>
  </si>
  <si>
    <t>775 °C - 825 °C</t>
  </si>
  <si>
    <t>825 °C - 875 °C</t>
  </si>
  <si>
    <t>875 °C - 925 °C</t>
  </si>
  <si>
    <t>&gt; 925 °C</t>
  </si>
  <si>
    <t>Veraschungstemperaturbereich</t>
  </si>
  <si>
    <t>Schreiben Sie Ihre Daten in die farblich hinterlegten Felder. Geben Sie Ihre Ergebnisse in den aufgeführten Einheiten an.
Write your data into the coloured cells. Give your results in the units of column 2.</t>
  </si>
  <si>
    <t>Beispiel für die Eingabe von 2 eMail-Adressen:
Example how to type in 2 different e-mail addresses:</t>
  </si>
  <si>
    <t>info@lvus.de; ergebnisse@lvus.de</t>
  </si>
  <si>
    <t>Gesamtasche</t>
  </si>
  <si>
    <t>Säureunlösliche Asche</t>
  </si>
  <si>
    <r>
      <t>Sollte ein Inhaltsstoff nicht bestimmbar sein</t>
    </r>
    <r>
      <rPr>
        <sz val="11"/>
        <rFont val="Times New Roman"/>
        <family val="1"/>
      </rPr>
      <t xml:space="preserve">, so teilen Sie uns bitte den Wert Ihrer Bestimmungsgrenze mit vorangestelltem "&lt; “ mit.
</t>
    </r>
    <r>
      <rPr>
        <b/>
        <sz val="11"/>
        <rFont val="Times New Roman"/>
        <family val="1"/>
      </rPr>
      <t>In cases a parameter is not detectable</t>
    </r>
    <r>
      <rPr>
        <sz val="11"/>
        <rFont val="Times New Roman"/>
        <family val="1"/>
      </rPr>
      <t>, report your limit of quantification with "&lt; " in front of the value.</t>
    </r>
  </si>
  <si>
    <r>
      <t>g/100 g Probe</t>
    </r>
    <r>
      <rPr>
        <vertAlign val="superscript"/>
        <sz val="13"/>
        <rFont val="Times New Roman"/>
        <family val="1"/>
      </rPr>
      <t>1</t>
    </r>
  </si>
  <si>
    <t>Sreunl. Asche</t>
  </si>
  <si>
    <t>ISO 1575:1996</t>
  </si>
  <si>
    <t>DIN 10802/ISO 1575-1987</t>
  </si>
  <si>
    <t>TS 1564</t>
  </si>
  <si>
    <t>ISO 1577:1996</t>
  </si>
  <si>
    <t>DIN 10805/ISO 1577-1987</t>
  </si>
  <si>
    <t>§ 64 LFGB Nr. L 47.00-1 (DIN 10800: 1992)</t>
  </si>
  <si>
    <t>§ 64 LFGB Nr. L 47.00-1 (DIN 10800: 1992), modifiziert</t>
  </si>
  <si>
    <t>§ 64 LFGB Nr. L 47.00-2 (DIN 10806: 1992)</t>
  </si>
  <si>
    <t>§ 64 LFGB Nr. L 47.00-2 (DIN 10806: 1992), modifiziert</t>
  </si>
  <si>
    <t>§ 64 LFGB Nr. L 47.00-3 (DIN 10802: 1989)</t>
  </si>
  <si>
    <t>§ 64 LFGB Nr. L 47.00-3 (DIN 10802: 1989), modifiziert</t>
  </si>
  <si>
    <t>§ 64 LFGB Nr. L 47.00-5 (DIN 10805:1985)</t>
  </si>
  <si>
    <t>§ 64 LFGB Nr. L 47.00-5 (DIN 10805:1985), modifiziert</t>
  </si>
  <si>
    <t>Veraschung im angegebenen Temperaturbereich</t>
  </si>
  <si>
    <t>43</t>
  </si>
  <si>
    <t>Kräuter/Gewürze</t>
  </si>
  <si>
    <t>Ätherisches Öl</t>
  </si>
  <si>
    <t>§ 64 LFGB Nr. L 53.00-4 (DIN 10223)</t>
  </si>
  <si>
    <t>§ 64 LFGB Nr. L 53.00-4 (DIN 10223), modifiziert</t>
  </si>
  <si>
    <t>§ 64 LFGB Nr. L 53.00-8:2004 (DIN 10229:2000)</t>
  </si>
  <si>
    <t>§ 64 LFGB Nr.L 53.00-8:2004 (DIN 10229:2000), modifiziert</t>
  </si>
  <si>
    <t>§ 64 LFGB Nr. L 53.00-10:2010 (DIN 6571:2009)</t>
  </si>
  <si>
    <t>Etherisches Öl</t>
  </si>
  <si>
    <t>LECO TGA 701</t>
  </si>
  <si>
    <t>ISO 939 1980-05</t>
  </si>
  <si>
    <t>SLMB 1048.1</t>
  </si>
  <si>
    <t>Karl-Fischer-Methode</t>
  </si>
  <si>
    <t>ASTA 2.1</t>
  </si>
  <si>
    <t>V.1</t>
  </si>
  <si>
    <t>Cumarin</t>
  </si>
  <si>
    <t>HPLC-Verfahren (UV- oder DAD-Detektion)</t>
  </si>
  <si>
    <t>HPLC-Verfahren (MS- oder MS/MS-Detektion)</t>
  </si>
  <si>
    <t>Parameter 2</t>
  </si>
  <si>
    <t>Wasserdampfdestillation</t>
  </si>
  <si>
    <t>Clevenger Apparatur</t>
  </si>
  <si>
    <t>Trocknung bei 95°C in Satorius Moisture Analyzer MA 50</t>
  </si>
  <si>
    <t>ISO 930:2001</t>
  </si>
  <si>
    <t>In den Aschetigel werden 25 ml Salzsäure (15%)  gegeben, mit einem Uhrglas bedeckt und 15 Minuten auf dem siedenden Wasserbad erhitzt. Der Rückstand wird durch ein aschefreies Faltenfilter abfiltriert und mit dest. Wasser gewaschen bis das Filter neutral reagiert (ca. 500 ml). Die Porzelannschale und Filter werden eine Stunde im Trockenschrank bei 105°C getrocknet und danach eine Stunde im Muffelofen bei 600°C geglüht. Die Porzellanschale wird für mindestens 20 Minuten im Exsikator abgekühlt und abgewogen.</t>
  </si>
  <si>
    <t>ISO 928:2001</t>
  </si>
  <si>
    <t>ISO 928:1999</t>
  </si>
  <si>
    <t>ISO 930:1999</t>
  </si>
  <si>
    <t>DIN EN ISO 939:2009, mod. (Entwurf, zurückgezogenes Dokument)</t>
  </si>
  <si>
    <t>§64 LFGB L 52.01.01-1, auch modifiziert</t>
  </si>
  <si>
    <t>Halogentrocknungsgerät</t>
  </si>
  <si>
    <t>Sonstiges/Other</t>
  </si>
  <si>
    <t>Azeotropie, Volumetrie</t>
  </si>
  <si>
    <t>photometrisch, ASTA 18.0</t>
  </si>
  <si>
    <t>Ph. Eur. (diverse Ausgaben)</t>
  </si>
  <si>
    <t>Thymol</t>
  </si>
  <si>
    <t>Carvacrol</t>
  </si>
  <si>
    <r>
      <t>mg/100 g Probe</t>
    </r>
    <r>
      <rPr>
        <vertAlign val="superscript"/>
        <sz val="13"/>
        <rFont val="Times New Roman"/>
        <family val="1"/>
      </rPr>
      <t>1</t>
    </r>
  </si>
  <si>
    <t>Bitte angeben/please report</t>
  </si>
  <si>
    <t>Parameter 5</t>
  </si>
  <si>
    <t>ISO 939 (Entwurf), auch modifiziert</t>
  </si>
  <si>
    <t>Ph.Eur. 9.0, 2.2.13</t>
  </si>
  <si>
    <t>Ph.Eur.7.0, 2.2.13</t>
  </si>
  <si>
    <t>Ph.Eur. 9.0, 2.8.12</t>
  </si>
  <si>
    <t>Ph.Eur. 9.0, 2.2.28 (Gaschromatographie des ätherischen Öles (% Thymol), anschl. Berechnung über den Ölgehalt (ml/ 100 g) und die Dichte (mg/100 g)</t>
  </si>
  <si>
    <t>GC nach Destillation ISO 6571</t>
  </si>
  <si>
    <t>Gingerol</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</si>
  <si>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</si>
  <si>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</si>
  <si>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</si>
  <si>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vorab ein Passwort-freies Protokoll im PDF-Format gesendet.</t>
    </r>
  </si>
  <si>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</si>
  <si>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</si>
  <si>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</si>
  <si>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</si>
  <si>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t>In zahlreichen Fällen wird auch nachgefragt, ob Sie streng nach der Vorschrift gemäß § 64 LFGB arbeiten. Streng bedeutet, dass Sie ohne prüfrelevante Abweichungen arbeiten. Sollte die Abweichung lediglich die untersuchte Matrix sein (z.B. Ketchup anstelle von Brühwurst), dann soll dies nicht als Modifikation gekennzeichnet werden.</t>
  </si>
  <si>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</si>
  <si>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aktuellen </t>
    </r>
    <r>
      <rPr>
        <b/>
        <sz val="11"/>
        <rFont val="Times New Roman"/>
        <family val="1"/>
      </rPr>
      <t>Excelformat</t>
    </r>
    <r>
      <rPr>
        <sz val="11"/>
        <rFont val="Times New Roman"/>
        <family val="1"/>
      </rPr>
      <t xml:space="preserve"> (Datei-Endung ".xlsx") oder im Format von Excel 2000 (Datei-Endung ".xls")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</si>
  <si>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</si>
  <si>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</si>
  <si>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</si>
  <si>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</si>
  <si>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INA-Methode 114.000 (HPLC-UV)</t>
  </si>
  <si>
    <t>Linalool</t>
  </si>
  <si>
    <t>Estragol</t>
  </si>
  <si>
    <t>Methyleugenol</t>
  </si>
  <si>
    <t>Parameter 6</t>
  </si>
  <si>
    <t>Parameter 7</t>
  </si>
  <si>
    <r>
      <t>mL/100 g Probe</t>
    </r>
    <r>
      <rPr>
        <vertAlign val="superscript"/>
        <sz val="13"/>
        <rFont val="Times New Roman"/>
        <family val="1"/>
      </rPr>
      <t>1</t>
    </r>
  </si>
  <si>
    <t>EC 152/2009</t>
  </si>
  <si>
    <t>Veraschung 525 °C, Salzsäure</t>
  </si>
  <si>
    <t>§ 64 LFGB Nr. L 00.00-106: GC-MS nach Destillation-Extraktion</t>
  </si>
  <si>
    <t>§ 64 LFGB Nr. L 00.00-106: GC-MS nach Destillation-Extraktion, modifiziert</t>
  </si>
  <si>
    <t>Lösemittelextraktion mit isotopenmarkiertem internem Standard, GC/MS</t>
  </si>
  <si>
    <t>Ph.Eur. 9.0, 2.2.28 (Gaschromatographie des ätherischen Öles (% Linalool), anschl. Berechnung über den Ölgehalt (ml/ 100 g) und die Dichte (mg/100 g)</t>
  </si>
  <si>
    <t>GC-FID</t>
  </si>
  <si>
    <t>GC-MS</t>
  </si>
  <si>
    <t>§ 64 LFGB Nr. L 47.08-3: 2006-09</t>
  </si>
  <si>
    <t>Quechers, GC-FID</t>
  </si>
  <si>
    <t>Zimtaldehyd</t>
  </si>
  <si>
    <t>aw-Wert</t>
  </si>
  <si>
    <t>Bitte geben Sie Ihre Ergebnisse mit 3 signifikanten Stellen an. Beispiele hierzu sind in "Hinweise1" enthalten.
Report results with 3 significant numbers (there are some examples in sheet "hints1" .</t>
  </si>
  <si>
    <t>Probe 1</t>
  </si>
  <si>
    <t>Probe 3</t>
  </si>
  <si>
    <t>Probe 2</t>
  </si>
  <si>
    <t>?</t>
  </si>
  <si>
    <t>Hausverfahren (bitte Prinzip angeben)</t>
  </si>
  <si>
    <t>Messung mittels AquaLab Pre (Decagon)</t>
  </si>
  <si>
    <t>Messung mit aw-Wert Messgerät Testo 650</t>
  </si>
  <si>
    <t>Aquaspector bei 20 °C</t>
  </si>
  <si>
    <t>Hygrometrie</t>
  </si>
  <si>
    <t>ISO 21807 (auch modifiziert)</t>
  </si>
  <si>
    <t>AquaLab 4</t>
  </si>
  <si>
    <t>J Kraemer, Lebensmittel-Mikrobiologie (1992): 108; Verlag Eugen Ulmer Stuttgart</t>
  </si>
  <si>
    <t>Novasina LabMaster aw (elektrolytische Messzelle / Widerstandsmessung)</t>
  </si>
  <si>
    <t>Lufft aW-Wert-Messer</t>
  </si>
  <si>
    <t>Direktmessung im Wasseraktivitätsmessgerät SE aw LAB</t>
  </si>
  <si>
    <t>Schweizerisches Lebensmittelbuch 64.7 (auch modifiziert)</t>
  </si>
  <si>
    <t>Direktmessung am Wasseraktivitätsgerät awTherm Rotronic</t>
  </si>
  <si>
    <t>Novasina Labswift aw</t>
  </si>
  <si>
    <t>Humimeter RH2</t>
  </si>
  <si>
    <t>Rotronic Hygropalm 23-AW</t>
  </si>
  <si>
    <t>Applikation Rotronic für AwTherm (2015-11)</t>
  </si>
  <si>
    <t>Messung mit aw-Wert Meßgerät Rotronic Hygrolab 3 mit AW-DIO-Wasseraktivitätsfühler</t>
  </si>
  <si>
    <t>ISO 18787</t>
  </si>
  <si>
    <t>Rotronic Hygrolab C1</t>
  </si>
  <si>
    <t>Novasina LabTouch-aw</t>
  </si>
  <si>
    <t>labmaster aw Meintrup DWS Laborgeräte</t>
  </si>
  <si>
    <t>Bitte eingeben - Please, type in</t>
  </si>
  <si>
    <t>DIN EN ISO 6571:2012</t>
  </si>
  <si>
    <t>Diemair Beythien: Destillation mit Neo-Clevenger-Apparatur</t>
  </si>
  <si>
    <t>Einwaage: 10 g Probe in 500 ml Kolben, Destillationsdauer: 2h, Methode nach DAB10</t>
  </si>
  <si>
    <t>§ 64 LFGB Nr. L 53.00-10:2010 (DIN 6571:2009), modifiziert</t>
  </si>
  <si>
    <t>DIN EN ISO 6571:2018-03</t>
  </si>
  <si>
    <t>Ph.Eur.7.0, 2.8.12</t>
  </si>
  <si>
    <t>§ 64 LFGB Nr. L 00.00-134:2010 (L 53.03.01-1:2010)</t>
  </si>
  <si>
    <t>§ 64 LFGB Nr. L 00.00-134:2010 (L 53.03.01-1:2010), modifiziert</t>
  </si>
  <si>
    <t>Eugenol</t>
  </si>
  <si>
    <r>
      <rPr>
        <vertAlign val="superscript"/>
        <sz val="13"/>
        <rFont val="Times New Roman"/>
        <family val="1"/>
      </rPr>
      <t>1</t>
    </r>
    <r>
      <rPr>
        <sz val="13"/>
        <rFont val="Times New Roman"/>
        <family val="1"/>
      </rPr>
      <t xml:space="preserve"> Probe = sample</t>
    </r>
  </si>
  <si>
    <t>§ 64 LFGB Nr. L 00.00-134-2010 (L 53.03.01-1:2010), auch modifiziert</t>
  </si>
  <si>
    <t>§ 64 LFGB Nr. L 53.00-5, auch modifiziert</t>
  </si>
  <si>
    <t>p-Cymol</t>
  </si>
  <si>
    <r>
      <t xml:space="preserve">Bitte geben Sie den Namen, eMail-Adresse und die Telefonnummer der Person an, die wir bei Rückfragen kontaktieren können.
An die aufgeführte(n) eMailadresse(n) wird das Protokoll als Passwort-freie PDF-Datei gesendet. </t>
    </r>
    <r>
      <rPr>
        <b/>
        <sz val="11"/>
        <rFont val="Times New Roman"/>
        <family val="1"/>
      </rPr>
      <t>Gedruckte Auswertungen werden nicht mehr versendet.</t>
    </r>
  </si>
  <si>
    <r>
      <t>Type in name, e-mail address and telefone number of the person we can contact in case of any questions, please.
We will send a PDF-document (passwort-free) of the report to this e-mail address.</t>
    </r>
    <r>
      <rPr>
        <b/>
        <sz val="11"/>
        <rFont val="Times New Roman"/>
        <family val="1"/>
      </rPr>
      <t xml:space="preserve"> Printed reports are no longer sent.</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</si>
  <si>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</si>
  <si>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t>It is recommended to provide a second email address in the form of a functional mailbox. This ensures that the evaluation can be delivered. To do this, enter the second address separated by a semicolon followed by a space.</t>
  </si>
  <si>
    <t>Kontaktname</t>
  </si>
  <si>
    <t>Mailadresse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</si>
</sst>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2"/>
      <color indexed="10"/>
      <name val="Times New Roman"/>
      <family val="1"/>
    </font>
    <font>
      <u/>
      <sz val="12"/>
      <color indexed="12"/>
      <name val="Times New Roman"/>
      <family val="1"/>
    </font>
    <font>
      <b/>
      <sz val="14"/>
      <color indexed="10"/>
      <name val="Times New Roman"/>
      <family val="1"/>
    </font>
    <font>
      <sz val="10"/>
      <name val="Times New Roman"/>
      <family val="1"/>
    </font>
    <font>
      <sz val="11"/>
      <color indexed="9"/>
      <name val="Times New Roman"/>
      <family val="1"/>
    </font>
    <font>
      <sz val="13"/>
      <name val="Times New Roman"/>
      <family val="1"/>
    </font>
    <font>
      <sz val="13"/>
      <color indexed="9"/>
      <name val="Times New Roman"/>
      <family val="1"/>
    </font>
    <font>
      <sz val="12"/>
      <color indexed="10"/>
      <name val="Times New Roman"/>
      <family val="1"/>
    </font>
    <font>
      <b/>
      <sz val="11"/>
      <name val="Times New Roman"/>
      <family val="1"/>
    </font>
    <font>
      <sz val="11"/>
      <color indexed="12"/>
      <name val="Times New Roman"/>
      <family val="1"/>
    </font>
    <font>
      <i/>
      <vertAlign val="subscript"/>
      <sz val="11"/>
      <name val="Times New Roman"/>
      <family val="1"/>
    </font>
    <font>
      <sz val="12"/>
      <color indexed="9"/>
      <name val="Times New Roman"/>
      <family val="1"/>
    </font>
    <font>
      <sz val="10"/>
      <name val="Symbol"/>
      <family val="1"/>
      <charset val="2"/>
    </font>
    <font>
      <vertAlign val="superscript"/>
      <sz val="13"/>
      <name val="Times New Roman"/>
      <family val="1"/>
    </font>
    <font>
      <sz val="10"/>
      <name val="Arial"/>
      <family val="2"/>
    </font>
    <font>
      <sz val="9"/>
      <name val="Times New Roman"/>
      <family val="1"/>
    </font>
  </fonts>
  <fills count="8">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22"/>
        <bgColor indexed="64"/>
      </patternFill>
    </fill>
    <fill>
      <patternFill patternType="solid">
        <fgColor theme="4" tint="0.79998168889431442"/>
        <bgColor indexed="64"/>
      </patternFill>
    </fill>
    <fill>
      <patternFill patternType="solid">
        <fgColor theme="6"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right/>
      <top/>
      <bottom style="thin">
        <color indexed="64"/>
      </bottom>
      <diagonal/>
    </border>
  </borders>
  <cellStyleXfs count="6">
    <xf numFmtId="0" fontId="0" fillId="0" borderId="0"/>
    <xf numFmtId="0" fontId="1" fillId="0" borderId="0" applyNumberFormat="0" applyFill="0" applyBorder="0" applyAlignment="0" applyProtection="0">
      <alignment vertical="top"/>
      <protection locked="0"/>
    </xf>
    <xf numFmtId="0" fontId="28" fillId="0" borderId="0"/>
    <xf numFmtId="0" fontId="5" fillId="0" borderId="0"/>
    <xf numFmtId="0" fontId="1" fillId="0" borderId="0" applyNumberFormat="0" applyFill="0" applyBorder="0" applyAlignment="0" applyProtection="0">
      <alignment vertical="top"/>
      <protection locked="0"/>
    </xf>
    <xf numFmtId="0" fontId="5" fillId="0" borderId="0"/>
  </cellStyleXfs>
  <cellXfs count="122">
    <xf numFmtId="0" fontId="0" fillId="0" borderId="0" xfId="0"/>
    <xf numFmtId="0" fontId="4" fillId="0" borderId="0" xfId="0" applyFont="1"/>
    <xf numFmtId="0" fontId="0" fillId="2" borderId="0" xfId="0" applyFill="1"/>
    <xf numFmtId="0" fontId="8" fillId="0" borderId="0" xfId="0" applyFont="1"/>
    <xf numFmtId="0" fontId="0" fillId="2" borderId="0" xfId="0" applyFill="1" applyAlignment="1">
      <alignment horizontal="center"/>
    </xf>
    <xf numFmtId="0" fontId="4" fillId="3" borderId="0" xfId="0" applyFont="1" applyFill="1"/>
    <xf numFmtId="0" fontId="15" fillId="3" borderId="0" xfId="1" applyFont="1" applyFill="1" applyAlignment="1" applyProtection="1">
      <alignment horizontal="justify"/>
    </xf>
    <xf numFmtId="0" fontId="4" fillId="3" borderId="1" xfId="0" applyFont="1" applyFill="1" applyBorder="1" applyAlignment="1">
      <alignment horizontal="left" vertical="top" wrapText="1"/>
    </xf>
    <xf numFmtId="0" fontId="4" fillId="3" borderId="1" xfId="0" applyFont="1" applyFill="1" applyBorder="1" applyAlignment="1">
      <alignment horizontal="center" vertical="top" wrapText="1"/>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0" fontId="0" fillId="0" borderId="0" xfId="0" applyAlignment="1" applyProtection="1">
      <alignment vertical="center"/>
      <protection hidden="1"/>
    </xf>
    <xf numFmtId="0" fontId="11" fillId="4" borderId="0" xfId="0" applyFont="1" applyFill="1" applyAlignment="1" applyProtection="1">
      <alignment vertical="center"/>
      <protection hidden="1"/>
    </xf>
    <xf numFmtId="0" fontId="18" fillId="0" borderId="0" xfId="0" applyFont="1" applyProtection="1">
      <protection hidden="1"/>
    </xf>
    <xf numFmtId="0" fontId="17" fillId="0" borderId="0" xfId="0" applyFont="1" applyAlignment="1" applyProtection="1">
      <alignment horizontal="left" wrapText="1"/>
      <protection hidden="1"/>
    </xf>
    <xf numFmtId="0" fontId="19" fillId="0" borderId="0" xfId="0" applyFont="1" applyProtection="1">
      <protection hidden="1"/>
    </xf>
    <xf numFmtId="0" fontId="19" fillId="0" borderId="0" xfId="0" applyFont="1" applyAlignment="1" applyProtection="1">
      <alignment wrapText="1"/>
      <protection hidden="1"/>
    </xf>
    <xf numFmtId="0" fontId="19" fillId="0" borderId="0" xfId="0" applyFont="1" applyAlignment="1">
      <alignment wrapText="1"/>
    </xf>
    <xf numFmtId="0" fontId="19" fillId="0" borderId="0" xfId="0" applyFont="1" applyAlignment="1" applyProtection="1">
      <alignment horizontal="left" wrapText="1"/>
      <protection hidden="1"/>
    </xf>
    <xf numFmtId="0" fontId="19" fillId="0" borderId="0" xfId="0" applyFont="1" applyAlignment="1">
      <alignment vertical="center" wrapText="1"/>
    </xf>
    <xf numFmtId="0" fontId="19" fillId="0" borderId="0" xfId="0" applyFont="1" applyAlignment="1" applyProtection="1">
      <alignment horizontal="center"/>
      <protection hidden="1"/>
    </xf>
    <xf numFmtId="0" fontId="19" fillId="4" borderId="0" xfId="0" applyFont="1" applyFill="1" applyAlignment="1" applyProtection="1">
      <alignment vertical="center" wrapText="1"/>
      <protection hidden="1"/>
    </xf>
    <xf numFmtId="0" fontId="17" fillId="0" borderId="0" xfId="0" applyFont="1" applyAlignment="1">
      <alignment horizontal="left" wrapText="1"/>
    </xf>
    <xf numFmtId="49" fontId="0" fillId="2" borderId="0" xfId="0" applyNumberFormat="1" applyFill="1" applyAlignment="1">
      <alignment horizontal="center"/>
    </xf>
    <xf numFmtId="0" fontId="19" fillId="0" borderId="0" xfId="0" applyFont="1" applyAlignment="1" applyProtection="1">
      <alignment horizontal="center" vertical="center"/>
      <protection hidden="1"/>
    </xf>
    <xf numFmtId="14" fontId="0" fillId="2" borderId="0" xfId="0" applyNumberFormat="1" applyFill="1" applyAlignment="1">
      <alignment horizontal="center"/>
    </xf>
    <xf numFmtId="0" fontId="17" fillId="0" borderId="0" xfId="0" applyFont="1" applyAlignment="1">
      <alignment horizontal="left" vertical="top" wrapText="1"/>
    </xf>
    <xf numFmtId="2" fontId="21" fillId="3" borderId="1" xfId="0" applyNumberFormat="1" applyFont="1" applyFill="1" applyBorder="1" applyAlignment="1">
      <alignment horizontal="center" vertical="top" wrapText="1"/>
    </xf>
    <xf numFmtId="0" fontId="22" fillId="0" borderId="0" xfId="0" applyFont="1"/>
    <xf numFmtId="0" fontId="5" fillId="4" borderId="1" xfId="0" applyFont="1" applyFill="1" applyBorder="1" applyAlignment="1">
      <alignment horizontal="left" vertical="top" wrapText="1"/>
    </xf>
    <xf numFmtId="0" fontId="8" fillId="0" borderId="0" xfId="0" applyFont="1" applyAlignment="1">
      <alignment vertical="center"/>
    </xf>
    <xf numFmtId="0" fontId="0" fillId="0" borderId="0" xfId="0" applyAlignment="1">
      <alignment vertical="center"/>
    </xf>
    <xf numFmtId="0" fontId="22" fillId="0" borderId="0" xfId="0" applyFont="1" applyAlignment="1">
      <alignment vertical="center"/>
    </xf>
    <xf numFmtId="49" fontId="0" fillId="2" borderId="0" xfId="0" applyNumberFormat="1" applyFill="1" applyAlignment="1" applyProtection="1">
      <alignment vertical="center"/>
      <protection locked="0"/>
    </xf>
    <xf numFmtId="0" fontId="11" fillId="0" borderId="0" xfId="0" applyFont="1" applyAlignment="1">
      <alignment vertical="center"/>
    </xf>
    <xf numFmtId="0" fontId="17" fillId="3" borderId="0" xfId="0" applyFont="1" applyFill="1" applyProtection="1">
      <protection hidden="1"/>
    </xf>
    <xf numFmtId="0" fontId="21" fillId="0" borderId="0" xfId="0" applyFont="1" applyAlignment="1" applyProtection="1">
      <alignment vertical="center"/>
      <protection hidden="1"/>
    </xf>
    <xf numFmtId="49" fontId="19" fillId="2" borderId="0" xfId="0" applyNumberFormat="1" applyFont="1" applyFill="1" applyAlignment="1" applyProtection="1">
      <alignment vertical="center"/>
      <protection locked="0" hidden="1"/>
    </xf>
    <xf numFmtId="0" fontId="17" fillId="0" borderId="0" xfId="0" applyFont="1" applyAlignment="1" applyProtection="1">
      <alignment horizontal="left"/>
      <protection hidden="1"/>
    </xf>
    <xf numFmtId="0" fontId="7" fillId="4" borderId="0" xfId="0" applyFont="1" applyFill="1" applyProtection="1">
      <protection hidden="1"/>
    </xf>
    <xf numFmtId="0" fontId="5" fillId="0" borderId="0" xfId="0" applyFont="1"/>
    <xf numFmtId="0" fontId="17" fillId="0" borderId="0" xfId="0" applyFont="1" applyAlignment="1">
      <alignment horizontal="justify" vertical="top" wrapText="1"/>
    </xf>
    <xf numFmtId="0" fontId="7" fillId="0" borderId="0" xfId="0" applyFont="1" applyAlignment="1">
      <alignment vertical="center" wrapText="1"/>
    </xf>
    <xf numFmtId="0" fontId="17" fillId="0" borderId="0" xfId="0" applyFont="1"/>
    <xf numFmtId="0" fontId="17" fillId="0" borderId="0" xfId="0" applyFont="1" applyProtection="1">
      <protection locked="0"/>
    </xf>
    <xf numFmtId="0" fontId="17" fillId="0" borderId="2" xfId="0" applyFont="1" applyBorder="1" applyAlignment="1">
      <alignment horizontal="justify" vertical="top" wrapText="1"/>
    </xf>
    <xf numFmtId="0" fontId="20" fillId="0" borderId="0" xfId="0" applyFont="1" applyAlignment="1" applyProtection="1">
      <alignment horizontal="center" vertical="center"/>
      <protection hidden="1"/>
    </xf>
    <xf numFmtId="0" fontId="5" fillId="0" borderId="0" xfId="0" applyFont="1" applyAlignment="1" applyProtection="1">
      <alignment horizontal="justify" vertical="top" wrapText="1"/>
      <protection hidden="1"/>
    </xf>
    <xf numFmtId="0" fontId="4" fillId="0" borderId="0" xfId="0" applyFont="1" applyProtection="1">
      <protection hidden="1"/>
    </xf>
    <xf numFmtId="0" fontId="4" fillId="0" borderId="0" xfId="0" applyFont="1" applyAlignment="1" applyProtection="1">
      <alignment horizontal="left" wrapText="1"/>
      <protection hidden="1"/>
    </xf>
    <xf numFmtId="0" fontId="5" fillId="0" borderId="0" xfId="0" applyFont="1" applyProtection="1">
      <protection hidden="1"/>
    </xf>
    <xf numFmtId="0" fontId="4" fillId="0" borderId="0" xfId="0" applyFont="1" applyAlignment="1" applyProtection="1">
      <alignment horizontal="justify" vertical="top" wrapText="1"/>
      <protection hidden="1"/>
    </xf>
    <xf numFmtId="0" fontId="4" fillId="4" borderId="0" xfId="0" applyFont="1" applyFill="1" applyAlignment="1" applyProtection="1">
      <alignment wrapText="1"/>
      <protection hidden="1"/>
    </xf>
    <xf numFmtId="0" fontId="19" fillId="5" borderId="0" xfId="0" applyFont="1" applyFill="1" applyAlignment="1" applyProtection="1">
      <alignment horizontal="center" vertical="center"/>
      <protection hidden="1"/>
    </xf>
    <xf numFmtId="0" fontId="17" fillId="0" borderId="0" xfId="0" applyFont="1" applyAlignment="1" applyProtection="1">
      <alignment horizontal="left"/>
      <protection locked="0"/>
    </xf>
    <xf numFmtId="0" fontId="17" fillId="0" borderId="2" xfId="0" applyFont="1" applyBorder="1" applyAlignment="1">
      <alignment horizontal="left" vertical="top" wrapText="1"/>
    </xf>
    <xf numFmtId="0" fontId="23" fillId="0" borderId="0" xfId="0" applyFont="1" applyAlignment="1">
      <alignment horizontal="left" vertical="center" wrapText="1"/>
    </xf>
    <xf numFmtId="0" fontId="23" fillId="0" borderId="0" xfId="0" applyFont="1" applyAlignment="1">
      <alignment horizontal="left" vertical="center"/>
    </xf>
    <xf numFmtId="0" fontId="0" fillId="4" borderId="0" xfId="0" applyFill="1" applyAlignment="1" applyProtection="1">
      <alignment horizontal="center"/>
      <protection hidden="1"/>
    </xf>
    <xf numFmtId="0" fontId="0" fillId="3" borderId="0" xfId="0" applyFill="1"/>
    <xf numFmtId="49" fontId="1" fillId="2" borderId="0" xfId="1" applyNumberFormat="1" applyFill="1" applyAlignment="1" applyProtection="1">
      <alignment vertical="center"/>
      <protection locked="0"/>
    </xf>
    <xf numFmtId="0" fontId="25" fillId="0" borderId="0" xfId="0" applyFont="1" applyProtection="1">
      <protection hidden="1"/>
    </xf>
    <xf numFmtId="0" fontId="21" fillId="0" borderId="0" xfId="0" applyFont="1" applyProtection="1">
      <protection hidden="1"/>
    </xf>
    <xf numFmtId="0" fontId="19" fillId="0" borderId="0" xfId="0" applyFont="1" applyAlignment="1" applyProtection="1">
      <alignment vertical="center"/>
      <protection hidden="1"/>
    </xf>
    <xf numFmtId="49" fontId="4" fillId="2" borderId="0" xfId="0" applyNumberFormat="1" applyFont="1" applyFill="1" applyProtection="1">
      <protection locked="0"/>
    </xf>
    <xf numFmtId="49" fontId="19" fillId="2" borderId="0" xfId="0" applyNumberFormat="1" applyFont="1" applyFill="1" applyAlignment="1" applyProtection="1">
      <alignment vertical="center"/>
      <protection locked="0"/>
    </xf>
    <xf numFmtId="14" fontId="16" fillId="0" borderId="0" xfId="0" applyNumberFormat="1" applyFont="1" applyAlignment="1" applyProtection="1">
      <alignment horizontal="left"/>
      <protection hidden="1"/>
    </xf>
    <xf numFmtId="0" fontId="5" fillId="3" borderId="0" xfId="3" applyFill="1"/>
    <xf numFmtId="0" fontId="29" fillId="0" borderId="0" xfId="0" applyFont="1"/>
    <xf numFmtId="0" fontId="4" fillId="0" borderId="0" xfId="3" applyFont="1" applyProtection="1">
      <protection hidden="1"/>
    </xf>
    <xf numFmtId="0" fontId="4" fillId="0" borderId="2" xfId="3" applyFont="1" applyBorder="1" applyAlignment="1" applyProtection="1">
      <alignment horizontal="justify" vertical="top" wrapText="1"/>
      <protection hidden="1"/>
    </xf>
    <xf numFmtId="0" fontId="5" fillId="0" borderId="0" xfId="3" applyAlignment="1" applyProtection="1">
      <alignment horizontal="justify" vertical="top" wrapText="1"/>
      <protection hidden="1"/>
    </xf>
    <xf numFmtId="0" fontId="17" fillId="0" borderId="0" xfId="3" applyFont="1" applyAlignment="1">
      <alignment horizontal="justify" vertical="top" wrapText="1"/>
    </xf>
    <xf numFmtId="0" fontId="17" fillId="0" borderId="0" xfId="3" applyFont="1" applyAlignment="1">
      <alignment horizontal="left" vertical="top" wrapText="1"/>
    </xf>
    <xf numFmtId="0" fontId="5" fillId="0" borderId="0" xfId="3" applyProtection="1">
      <protection hidden="1"/>
    </xf>
    <xf numFmtId="0" fontId="5" fillId="6" borderId="0" xfId="0" applyFont="1" applyFill="1" applyAlignment="1">
      <alignment vertical="center"/>
    </xf>
    <xf numFmtId="0" fontId="5" fillId="0" borderId="0" xfId="0" applyFont="1" applyAlignment="1">
      <alignment vertical="center"/>
    </xf>
    <xf numFmtId="0" fontId="5" fillId="7" borderId="0" xfId="0" applyFont="1" applyFill="1" applyAlignment="1">
      <alignment horizontal="left" vertical="center"/>
    </xf>
    <xf numFmtId="49" fontId="5" fillId="2" borderId="0" xfId="0" applyNumberFormat="1" applyFont="1" applyFill="1" applyAlignment="1">
      <alignment horizontal="center"/>
    </xf>
    <xf numFmtId="0" fontId="5" fillId="0" borderId="3" xfId="0" applyFont="1" applyBorder="1" applyAlignment="1">
      <alignment horizontal="left" wrapText="1"/>
    </xf>
    <xf numFmtId="0" fontId="5" fillId="0" borderId="3"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4" fillId="3" borderId="0" xfId="0" applyFont="1" applyFill="1" applyAlignment="1">
      <alignment horizontal="left" wrapText="1"/>
    </xf>
    <xf numFmtId="0" fontId="4" fillId="3" borderId="0" xfId="0" applyFont="1" applyFill="1" applyAlignment="1">
      <alignment horizontal="left"/>
    </xf>
    <xf numFmtId="0" fontId="8" fillId="3" borderId="3" xfId="0" applyFont="1" applyFill="1" applyBorder="1" applyAlignment="1">
      <alignment horizontal="left" wrapText="1"/>
    </xf>
    <xf numFmtId="0" fontId="4" fillId="3" borderId="3" xfId="0" applyFont="1" applyFill="1" applyBorder="1" applyAlignment="1">
      <alignment horizontal="left"/>
    </xf>
    <xf numFmtId="0" fontId="4" fillId="0" borderId="0" xfId="0" applyFont="1" applyAlignment="1">
      <alignment horizontal="left" wrapText="1"/>
    </xf>
    <xf numFmtId="0" fontId="8" fillId="3" borderId="0" xfId="0" applyFont="1" applyFill="1" applyAlignment="1">
      <alignment horizontal="left"/>
    </xf>
    <xf numFmtId="0" fontId="8" fillId="3" borderId="0" xfId="0" applyFont="1" applyFill="1" applyAlignment="1">
      <alignment horizontal="left" wrapText="1"/>
    </xf>
    <xf numFmtId="0" fontId="4" fillId="0" borderId="0" xfId="0" applyFont="1" applyAlignment="1">
      <alignment horizontal="left"/>
    </xf>
    <xf numFmtId="0" fontId="14" fillId="3" borderId="0" xfId="0" applyFont="1" applyFill="1" applyAlignment="1">
      <alignment horizontal="left" wrapText="1"/>
    </xf>
    <xf numFmtId="0" fontId="5" fillId="3" borderId="0" xfId="3" applyFill="1" applyAlignment="1">
      <alignment horizontal="left" wrapText="1"/>
    </xf>
    <xf numFmtId="0" fontId="9" fillId="0" borderId="0" xfId="3" applyFont="1" applyAlignment="1">
      <alignment horizontal="left"/>
    </xf>
    <xf numFmtId="0" fontId="5" fillId="7" borderId="0" xfId="0" applyFont="1" applyFill="1" applyAlignment="1">
      <alignment horizontal="left" vertical="center" wrapText="1"/>
    </xf>
    <xf numFmtId="0" fontId="5" fillId="7" borderId="0" xfId="0" applyFont="1" applyFill="1" applyAlignment="1">
      <alignment horizontal="left" vertical="center"/>
    </xf>
    <xf numFmtId="0" fontId="0" fillId="0" borderId="0" xfId="0" applyAlignment="1">
      <alignment horizontal="left" vertical="center"/>
    </xf>
    <xf numFmtId="0" fontId="5" fillId="6" borderId="0" xfId="0" applyFont="1" applyFill="1" applyAlignment="1">
      <alignment horizontal="left" vertical="center" wrapText="1"/>
    </xf>
    <xf numFmtId="0" fontId="5" fillId="6" borderId="0" xfId="0" applyFont="1" applyFill="1" applyAlignment="1">
      <alignment horizontal="left" vertical="center"/>
    </xf>
    <xf numFmtId="0" fontId="4" fillId="4" borderId="0" xfId="0" applyFont="1" applyFill="1" applyAlignment="1" applyProtection="1">
      <alignment vertical="center" wrapText="1"/>
      <protection locked="0"/>
    </xf>
    <xf numFmtId="0" fontId="0" fillId="4" borderId="0" xfId="0" applyFill="1" applyAlignment="1" applyProtection="1">
      <alignment horizontal="left"/>
      <protection hidden="1"/>
    </xf>
    <xf numFmtId="0" fontId="0" fillId="4" borderId="0" xfId="0" applyFill="1" applyAlignment="1" applyProtection="1">
      <alignment horizontal="left" vertical="center"/>
      <protection hidden="1"/>
    </xf>
    <xf numFmtId="0" fontId="19" fillId="0" borderId="0" xfId="0" applyFont="1" applyAlignment="1">
      <alignment horizontal="left" vertical="center" wrapText="1"/>
    </xf>
    <xf numFmtId="0" fontId="0" fillId="4" borderId="0" xfId="0" applyFill="1" applyAlignment="1" applyProtection="1">
      <alignment vertical="center" wrapText="1"/>
      <protection locked="0"/>
    </xf>
    <xf numFmtId="0" fontId="0" fillId="4" borderId="0" xfId="0" applyFill="1" applyAlignment="1" applyProtection="1">
      <alignment horizontal="center"/>
      <protection hidden="1"/>
    </xf>
    <xf numFmtId="0" fontId="17" fillId="0" borderId="0" xfId="0" applyFont="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5" fillId="0" borderId="0" xfId="0" applyFont="1" applyAlignment="1" applyProtection="1">
      <alignment horizontal="left" vertical="center"/>
      <protection hidden="1"/>
    </xf>
    <xf numFmtId="0" fontId="7" fillId="0" borderId="0" xfId="0" applyFont="1" applyAlignment="1" applyProtection="1">
      <alignment horizontal="left" vertical="center" wrapText="1"/>
      <protection hidden="1"/>
    </xf>
    <xf numFmtId="0" fontId="22" fillId="0" borderId="0" xfId="0" applyFont="1" applyAlignment="1" applyProtection="1">
      <alignment horizontal="left" vertical="center" wrapText="1"/>
      <protection hidden="1"/>
    </xf>
    <xf numFmtId="0" fontId="1" fillId="0" borderId="0" xfId="1" applyFill="1" applyBorder="1" applyAlignment="1" applyProtection="1">
      <alignment horizontal="left"/>
      <protection hidden="1"/>
    </xf>
    <xf numFmtId="0" fontId="21" fillId="0" borderId="0" xfId="0" applyFont="1" applyAlignment="1" applyProtection="1">
      <alignment horizontal="left" vertical="center" wrapText="1"/>
      <protection hidden="1"/>
    </xf>
    <xf numFmtId="0" fontId="4" fillId="2" borderId="0" xfId="0" applyFont="1" applyFill="1" applyAlignment="1" applyProtection="1">
      <alignment horizontal="left"/>
      <protection locked="0"/>
    </xf>
  </cellXfs>
  <cellStyles count="6">
    <cellStyle name="Hyperlink 2" xfId="4" xr:uid="{00000000-0005-0000-0000-000001000000}"/>
    <cellStyle name="Link" xfId="1" builtinId="8"/>
    <cellStyle name="Standard" xfId="0" builtinId="0"/>
    <cellStyle name="Standard 2" xfId="2" xr:uid="{00000000-0005-0000-0000-000003000000}"/>
    <cellStyle name="Standard 2 2" xfId="3" xr:uid="{00000000-0005-0000-0000-000004000000}"/>
    <cellStyle name="Standard 3" xfId="5" xr:uid="{00000000-0005-0000-0000-000005000000}"/>
  </cellStyles>
  <dxfs count="30">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trlProps/ctrlProp1.xml><?xml version="1.0" encoding="utf-8"?>
<formControlPr xmlns="http://schemas.microsoft.com/office/spreadsheetml/2009/9/main" objectType="Drop" dropLines="30" dropStyle="combo" dx="18" fmlaLink="Gesamtasche!$B$1" fmlaRange="Gesamtasche!$B$3:$B$19" sel="17" val="0"/>
</file>

<file path=xl/ctrlProps/ctrlProp10.xml><?xml version="1.0" encoding="utf-8"?>
<formControlPr xmlns="http://schemas.microsoft.com/office/spreadsheetml/2009/9/main" objectType="Drop" dropLines="30" dropStyle="combo" dx="18" fmlaLink="pCymol!$B$1" fmlaRange="pCymol!$B$3:$B$6" sel="4" val="0"/>
</file>

<file path=xl/ctrlProps/ctrlProp11.xml><?xml version="1.0" encoding="utf-8"?>
<formControlPr xmlns="http://schemas.microsoft.com/office/spreadsheetml/2009/9/main" objectType="Drop" dropLines="30" dropStyle="combo" dx="18" fmlaLink="Etherisches_OeL!$B$1" fmlaRange="Etherisches_OeL!$B$3:$B$15" sel="13" val="0"/>
</file>

<file path=xl/ctrlProps/ctrlProp2.xml><?xml version="1.0" encoding="utf-8"?>
<formControlPr xmlns="http://schemas.microsoft.com/office/spreadsheetml/2009/9/main" objectType="Drop" dropLines="30" dropStyle="combo" dx="18" fmlaLink="'Säureunlösliche Asche'!$B$1" fmlaRange="'Säureunlösliche Asche'!$B$3:$B$14" sel="12" val="0"/>
</file>

<file path=xl/ctrlProps/ctrlProp3.xml><?xml version="1.0" encoding="utf-8"?>
<formControlPr xmlns="http://schemas.microsoft.com/office/spreadsheetml/2009/9/main" objectType="Drop" dropLines="30" dropStyle="combo" dx="18" fmlaLink="Wasser!$B$1" fmlaRange="Wasser!$B$3:$B$28" sel="26" val="0"/>
</file>

<file path=xl/ctrlProps/ctrlProp4.xml><?xml version="1.0" encoding="utf-8"?>
<formControlPr xmlns="http://schemas.microsoft.com/office/spreadsheetml/2009/9/main" objectType="Drop" dropLines="30" dropStyle="combo" dx="18" fmlaLink="Etherisches_OeL!$B$1" fmlaRange="Etherisches_OeL!$B$3:$B$15" sel="13" val="0"/>
</file>

<file path=xl/ctrlProps/ctrlProp5.xml><?xml version="1.0" encoding="utf-8"?>
<formControlPr xmlns="http://schemas.microsoft.com/office/spreadsheetml/2009/9/main" objectType="Drop" dropLines="15" dropStyle="combo" dx="18" fmlaLink="Teilnehmerdaten!$D$4" fmlaRange="Teilnehmerdaten!$G$5:$G$6" sel="2" val="0"/>
</file>

<file path=xl/ctrlProps/ctrlProp6.xml><?xml version="1.0" encoding="utf-8"?>
<formControlPr xmlns="http://schemas.microsoft.com/office/spreadsheetml/2009/9/main" objectType="Drop" dropLines="30" dropStyle="combo" dx="18" fmlaLink="Gesamtasche!$B$31" fmlaRange="Gesamtasche!$B$32:$B$42" sel="11" val="0"/>
</file>

<file path=xl/ctrlProps/ctrlProp7.xml><?xml version="1.0" encoding="utf-8"?>
<formControlPr xmlns="http://schemas.microsoft.com/office/spreadsheetml/2009/9/main" objectType="Drop" dropLines="30" dropStyle="combo" dx="18" fmlaLink="Linalool!$D$2" fmlaRange="Linalool!$B$3:$B$14" sel="11" val="0"/>
</file>

<file path=xl/ctrlProps/ctrlProp8.xml><?xml version="1.0" encoding="utf-8"?>
<formControlPr xmlns="http://schemas.microsoft.com/office/spreadsheetml/2009/9/main" objectType="Drop" dropLines="30" dropStyle="combo" dx="18" fmlaLink="Thymol!$B$1" fmlaRange="Thymol!$B$3:$B$6" sel="4" val="0"/>
</file>

<file path=xl/ctrlProps/ctrlProp9.xml><?xml version="1.0" encoding="utf-8"?>
<formControlPr xmlns="http://schemas.microsoft.com/office/spreadsheetml/2009/9/main" objectType="Drop" dropLines="30" dropStyle="combo" dx="18" fmlaLink="Carvacrol!$B$1" fmlaRange="Carvacrol!$B$3:$B$6" sel="4"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25879</xdr:colOff>
      <xdr:row>40</xdr:row>
      <xdr:rowOff>138023</xdr:rowOff>
    </xdr:to>
    <xdr:pic>
      <xdr:nvPicPr>
        <xdr:cNvPr id="24661" name="Picture 1">
          <a:extLst>
            <a:ext uri="{FF2B5EF4-FFF2-40B4-BE49-F238E27FC236}">
              <a16:creationId xmlns:a16="http://schemas.microsoft.com/office/drawing/2014/main" id="{00000000-0008-0000-0100-0000556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86928"/>
          <a:ext cx="5520906" cy="7384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15240</xdr:colOff>
          <xdr:row>29</xdr:row>
          <xdr:rowOff>15240</xdr:rowOff>
        </xdr:from>
        <xdr:to>
          <xdr:col>6</xdr:col>
          <xdr:colOff>746760</xdr:colOff>
          <xdr:row>29</xdr:row>
          <xdr:rowOff>236220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xdr:colOff>
          <xdr:row>32</xdr:row>
          <xdr:rowOff>15240</xdr:rowOff>
        </xdr:from>
        <xdr:to>
          <xdr:col>6</xdr:col>
          <xdr:colOff>746760</xdr:colOff>
          <xdr:row>32</xdr:row>
          <xdr:rowOff>213360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xdr:colOff>
          <xdr:row>34</xdr:row>
          <xdr:rowOff>15240</xdr:rowOff>
        </xdr:from>
        <xdr:to>
          <xdr:col>6</xdr:col>
          <xdr:colOff>746760</xdr:colOff>
          <xdr:row>34</xdr:row>
          <xdr:rowOff>213360</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xdr:colOff>
          <xdr:row>36</xdr:row>
          <xdr:rowOff>15240</xdr:rowOff>
        </xdr:from>
        <xdr:to>
          <xdr:col>6</xdr:col>
          <xdr:colOff>746760</xdr:colOff>
          <xdr:row>36</xdr:row>
          <xdr:rowOff>213360</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8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xdr:colOff>
          <xdr:row>14</xdr:row>
          <xdr:rowOff>129540</xdr:rowOff>
        </xdr:from>
        <xdr:to>
          <xdr:col>6</xdr:col>
          <xdr:colOff>891540</xdr:colOff>
          <xdr:row>14</xdr:row>
          <xdr:rowOff>403860</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8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xdr:colOff>
          <xdr:row>30</xdr:row>
          <xdr:rowOff>38100</xdr:rowOff>
        </xdr:from>
        <xdr:to>
          <xdr:col>6</xdr:col>
          <xdr:colOff>746760</xdr:colOff>
          <xdr:row>31</xdr:row>
          <xdr:rowOff>15240</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8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xdr:colOff>
          <xdr:row>38</xdr:row>
          <xdr:rowOff>15240</xdr:rowOff>
        </xdr:from>
        <xdr:to>
          <xdr:col>6</xdr:col>
          <xdr:colOff>746760</xdr:colOff>
          <xdr:row>38</xdr:row>
          <xdr:rowOff>213360</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8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xdr:colOff>
          <xdr:row>40</xdr:row>
          <xdr:rowOff>38100</xdr:rowOff>
        </xdr:from>
        <xdr:to>
          <xdr:col>6</xdr:col>
          <xdr:colOff>746760</xdr:colOff>
          <xdr:row>41</xdr:row>
          <xdr:rowOff>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8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xdr:colOff>
          <xdr:row>38</xdr:row>
          <xdr:rowOff>15240</xdr:rowOff>
        </xdr:from>
        <xdr:to>
          <xdr:col>6</xdr:col>
          <xdr:colOff>746760</xdr:colOff>
          <xdr:row>38</xdr:row>
          <xdr:rowOff>213360</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8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xdr:colOff>
          <xdr:row>42</xdr:row>
          <xdr:rowOff>15240</xdr:rowOff>
        </xdr:from>
        <xdr:to>
          <xdr:col>6</xdr:col>
          <xdr:colOff>746760</xdr:colOff>
          <xdr:row>42</xdr:row>
          <xdr:rowOff>213360</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8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xdr:colOff>
          <xdr:row>36</xdr:row>
          <xdr:rowOff>15240</xdr:rowOff>
        </xdr:from>
        <xdr:to>
          <xdr:col>6</xdr:col>
          <xdr:colOff>746760</xdr:colOff>
          <xdr:row>36</xdr:row>
          <xdr:rowOff>213360</xdr:rowOff>
        </xdr:to>
        <xdr:sp macro="" textlink="">
          <xdr:nvSpPr>
            <xdr:cNvPr id="2134" name="Drop Down 86" hidden="1">
              <a:extLst>
                <a:ext uri="{63B3BB69-23CF-44E3-9099-C40C66FF867C}">
                  <a14:compatExt spid="_x0000_s2134"/>
                </a:ext>
                <a:ext uri="{FF2B5EF4-FFF2-40B4-BE49-F238E27FC236}">
                  <a16:creationId xmlns:a16="http://schemas.microsoft.com/office/drawing/2014/main" id="{00000000-0008-0000-0800-00005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sheetData sheetId="1"/>
      <sheetData sheetId="2"/>
      <sheetData sheetId="3"/>
      <sheetData sheetId="4"/>
      <sheetData sheetId="5"/>
      <sheetData sheetId="6"/>
      <sheetData sheetId="7"/>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2.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8.bin"/><Relationship Id="rId16" Type="http://schemas.openxmlformats.org/officeDocument/2006/relationships/comments" Target="../comments3.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8"/>
  <dimension ref="A1:C13"/>
  <sheetViews>
    <sheetView workbookViewId="0">
      <selection sqref="A1:C1"/>
    </sheetView>
  </sheetViews>
  <sheetFormatPr baseColWidth="10" defaultColWidth="11.33203125" defaultRowHeight="13.8" x14ac:dyDescent="0.25"/>
  <cols>
    <col min="1" max="2" width="27.77734375" customWidth="1"/>
    <col min="3" max="3" width="30.6640625" customWidth="1"/>
  </cols>
  <sheetData>
    <row r="1" spans="1:3" ht="30.75" customHeight="1" x14ac:dyDescent="0.3">
      <c r="A1" s="87" t="s">
        <v>41</v>
      </c>
      <c r="B1" s="88"/>
      <c r="C1" s="88"/>
    </row>
    <row r="2" spans="1:3" ht="51.75" customHeight="1" x14ac:dyDescent="0.25">
      <c r="A2" s="89" t="s">
        <v>57</v>
      </c>
      <c r="B2" s="90"/>
      <c r="C2" s="90"/>
    </row>
    <row r="3" spans="1:3" ht="74.25" customHeight="1" x14ac:dyDescent="0.25">
      <c r="A3" s="89" t="s">
        <v>78</v>
      </c>
      <c r="B3" s="89"/>
      <c r="C3" s="89"/>
    </row>
    <row r="4" spans="1:3" ht="80.55" customHeight="1" x14ac:dyDescent="0.35">
      <c r="A4" s="89" t="s">
        <v>82</v>
      </c>
      <c r="B4" s="90"/>
      <c r="C4" s="90"/>
    </row>
    <row r="5" spans="1:3" ht="30.3" customHeight="1" x14ac:dyDescent="0.3">
      <c r="A5" s="91"/>
      <c r="B5" s="91"/>
      <c r="C5" s="91"/>
    </row>
    <row r="6" spans="1:3" ht="30.3" customHeight="1" x14ac:dyDescent="0.25">
      <c r="A6" s="34" t="s">
        <v>42</v>
      </c>
    </row>
    <row r="7" spans="1:3" ht="54" customHeight="1" x14ac:dyDescent="0.25">
      <c r="A7" s="85" t="s">
        <v>43</v>
      </c>
      <c r="B7" s="86"/>
      <c r="C7" s="86"/>
    </row>
    <row r="9" spans="1:3" x14ac:dyDescent="0.25">
      <c r="A9" s="35" t="s">
        <v>44</v>
      </c>
      <c r="B9" s="35" t="s">
        <v>45</v>
      </c>
    </row>
    <row r="10" spans="1:3" ht="15.6" x14ac:dyDescent="0.25">
      <c r="A10" s="8">
        <v>1379</v>
      </c>
      <c r="B10" s="8">
        <v>1380</v>
      </c>
    </row>
    <row r="11" spans="1:3" ht="15.6" x14ac:dyDescent="0.25">
      <c r="A11" s="8">
        <v>179.34</v>
      </c>
      <c r="B11" s="8">
        <v>179</v>
      </c>
    </row>
    <row r="12" spans="1:3" ht="15.6" x14ac:dyDescent="0.25">
      <c r="A12" s="8">
        <v>80.12</v>
      </c>
      <c r="B12" s="8">
        <v>80.099999999999994</v>
      </c>
    </row>
    <row r="13" spans="1:3" ht="15.6" x14ac:dyDescent="0.25">
      <c r="A13" s="8">
        <v>7.8</v>
      </c>
      <c r="B13" s="33">
        <v>7.8</v>
      </c>
    </row>
  </sheetData>
  <sheetProtection password="CAA1" sheet="1" objects="1" scenarios="1"/>
  <mergeCells count="6">
    <mergeCell ref="A7:C7"/>
    <mergeCell ref="A1:C1"/>
    <mergeCell ref="A3:C3"/>
    <mergeCell ref="A2:C2"/>
    <mergeCell ref="A4:C4"/>
    <mergeCell ref="A5:C5"/>
  </mergeCells>
  <phoneticPr fontId="0" type="noConversion"/>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9">
    <pageSetUpPr fitToPage="1"/>
  </sheetPr>
  <dimension ref="A1:H38"/>
  <sheetViews>
    <sheetView workbookViewId="0">
      <selection activeCell="A2" sqref="A2:G2"/>
    </sheetView>
  </sheetViews>
  <sheetFormatPr baseColWidth="10" defaultColWidth="11.33203125" defaultRowHeight="15.6" x14ac:dyDescent="0.3"/>
  <cols>
    <col min="1" max="7" width="12.77734375" style="1" customWidth="1"/>
    <col min="8" max="16384" width="11.33203125" style="1"/>
  </cols>
  <sheetData>
    <row r="1" spans="1:8" x14ac:dyDescent="0.3">
      <c r="A1" s="1" t="s">
        <v>18</v>
      </c>
      <c r="H1" s="67">
        <f>COUNTA(A2:G38)</f>
        <v>0</v>
      </c>
    </row>
    <row r="2" spans="1:8" x14ac:dyDescent="0.3">
      <c r="A2" s="121"/>
      <c r="B2" s="121"/>
      <c r="C2" s="121"/>
      <c r="D2" s="121"/>
      <c r="E2" s="121"/>
      <c r="F2" s="121"/>
      <c r="G2" s="121"/>
    </row>
    <row r="3" spans="1:8" x14ac:dyDescent="0.3">
      <c r="A3" s="121"/>
      <c r="B3" s="121"/>
      <c r="C3" s="121"/>
      <c r="D3" s="121"/>
      <c r="E3" s="121"/>
      <c r="F3" s="121"/>
      <c r="G3" s="121"/>
    </row>
    <row r="4" spans="1:8" x14ac:dyDescent="0.3">
      <c r="A4" s="121"/>
      <c r="B4" s="121"/>
      <c r="C4" s="121"/>
      <c r="D4" s="121"/>
      <c r="E4" s="121"/>
      <c r="F4" s="121"/>
      <c r="G4" s="121"/>
    </row>
    <row r="5" spans="1:8" x14ac:dyDescent="0.3">
      <c r="A5" s="121"/>
      <c r="B5" s="121"/>
      <c r="C5" s="121"/>
      <c r="D5" s="121"/>
      <c r="E5" s="121"/>
      <c r="F5" s="121"/>
      <c r="G5" s="121"/>
    </row>
    <row r="6" spans="1:8" x14ac:dyDescent="0.3">
      <c r="A6" s="121"/>
      <c r="B6" s="121"/>
      <c r="C6" s="121"/>
      <c r="D6" s="121"/>
      <c r="E6" s="121"/>
      <c r="F6" s="121"/>
      <c r="G6" s="121"/>
    </row>
    <row r="7" spans="1:8" x14ac:dyDescent="0.3">
      <c r="A7" s="121"/>
      <c r="B7" s="121"/>
      <c r="C7" s="121"/>
      <c r="D7" s="121"/>
      <c r="E7" s="121"/>
      <c r="F7" s="121"/>
      <c r="G7" s="121"/>
    </row>
    <row r="8" spans="1:8" x14ac:dyDescent="0.3">
      <c r="A8" s="121"/>
      <c r="B8" s="121"/>
      <c r="C8" s="121"/>
      <c r="D8" s="121"/>
      <c r="E8" s="121"/>
      <c r="F8" s="121"/>
      <c r="G8" s="121"/>
    </row>
    <row r="9" spans="1:8" x14ac:dyDescent="0.3">
      <c r="A9" s="121"/>
      <c r="B9" s="121"/>
      <c r="C9" s="121"/>
      <c r="D9" s="121"/>
      <c r="E9" s="121"/>
      <c r="F9" s="121"/>
      <c r="G9" s="121"/>
    </row>
    <row r="10" spans="1:8" x14ac:dyDescent="0.3">
      <c r="A10" s="121"/>
      <c r="B10" s="121"/>
      <c r="C10" s="121"/>
      <c r="D10" s="121"/>
      <c r="E10" s="121"/>
      <c r="F10" s="121"/>
      <c r="G10" s="121"/>
    </row>
    <row r="11" spans="1:8" x14ac:dyDescent="0.3">
      <c r="A11" s="121"/>
      <c r="B11" s="121"/>
      <c r="C11" s="121"/>
      <c r="D11" s="121"/>
      <c r="E11" s="121"/>
      <c r="F11" s="121"/>
      <c r="G11" s="121"/>
    </row>
    <row r="12" spans="1:8" x14ac:dyDescent="0.3">
      <c r="A12" s="121"/>
      <c r="B12" s="121"/>
      <c r="C12" s="121"/>
      <c r="D12" s="121"/>
      <c r="E12" s="121"/>
      <c r="F12" s="121"/>
      <c r="G12" s="121"/>
    </row>
    <row r="13" spans="1:8" x14ac:dyDescent="0.3">
      <c r="A13" s="121"/>
      <c r="B13" s="121"/>
      <c r="C13" s="121"/>
      <c r="D13" s="121"/>
      <c r="E13" s="121"/>
      <c r="F13" s="121"/>
      <c r="G13" s="121"/>
    </row>
    <row r="14" spans="1:8" x14ac:dyDescent="0.3">
      <c r="A14" s="121"/>
      <c r="B14" s="121"/>
      <c r="C14" s="121"/>
      <c r="D14" s="121"/>
      <c r="E14" s="121"/>
      <c r="F14" s="121"/>
      <c r="G14" s="121"/>
    </row>
    <row r="15" spans="1:8" x14ac:dyDescent="0.3">
      <c r="A15" s="121"/>
      <c r="B15" s="121"/>
      <c r="C15" s="121"/>
      <c r="D15" s="121"/>
      <c r="E15" s="121"/>
      <c r="F15" s="121"/>
      <c r="G15" s="121"/>
    </row>
    <row r="16" spans="1:8" x14ac:dyDescent="0.3">
      <c r="A16" s="121"/>
      <c r="B16" s="121"/>
      <c r="C16" s="121"/>
      <c r="D16" s="121"/>
      <c r="E16" s="121"/>
      <c r="F16" s="121"/>
      <c r="G16" s="121"/>
    </row>
    <row r="17" spans="1:7" x14ac:dyDescent="0.3">
      <c r="A17" s="121"/>
      <c r="B17" s="121"/>
      <c r="C17" s="121"/>
      <c r="D17" s="121"/>
      <c r="E17" s="121"/>
      <c r="F17" s="121"/>
      <c r="G17" s="121"/>
    </row>
    <row r="18" spans="1:7" x14ac:dyDescent="0.3">
      <c r="A18" s="121"/>
      <c r="B18" s="121"/>
      <c r="C18" s="121"/>
      <c r="D18" s="121"/>
      <c r="E18" s="121"/>
      <c r="F18" s="121"/>
      <c r="G18" s="121"/>
    </row>
    <row r="19" spans="1:7" x14ac:dyDescent="0.3">
      <c r="A19" s="121"/>
      <c r="B19" s="121"/>
      <c r="C19" s="121"/>
      <c r="D19" s="121"/>
      <c r="E19" s="121"/>
      <c r="F19" s="121"/>
      <c r="G19" s="121"/>
    </row>
    <row r="20" spans="1:7" x14ac:dyDescent="0.3">
      <c r="A20" s="121"/>
      <c r="B20" s="121"/>
      <c r="C20" s="121"/>
      <c r="D20" s="121"/>
      <c r="E20" s="121"/>
      <c r="F20" s="121"/>
      <c r="G20" s="121"/>
    </row>
    <row r="21" spans="1:7" x14ac:dyDescent="0.3">
      <c r="A21" s="121"/>
      <c r="B21" s="121"/>
      <c r="C21" s="121"/>
      <c r="D21" s="121"/>
      <c r="E21" s="121"/>
      <c r="F21" s="121"/>
      <c r="G21" s="121"/>
    </row>
    <row r="22" spans="1:7" x14ac:dyDescent="0.3">
      <c r="A22" s="121"/>
      <c r="B22" s="121"/>
      <c r="C22" s="121"/>
      <c r="D22" s="121"/>
      <c r="E22" s="121"/>
      <c r="F22" s="121"/>
      <c r="G22" s="121"/>
    </row>
    <row r="23" spans="1:7" x14ac:dyDescent="0.3">
      <c r="A23" s="121"/>
      <c r="B23" s="121"/>
      <c r="C23" s="121"/>
      <c r="D23" s="121"/>
      <c r="E23" s="121"/>
      <c r="F23" s="121"/>
      <c r="G23" s="121"/>
    </row>
    <row r="24" spans="1:7" x14ac:dyDescent="0.3">
      <c r="A24" s="121"/>
      <c r="B24" s="121"/>
      <c r="C24" s="121"/>
      <c r="D24" s="121"/>
      <c r="E24" s="121"/>
      <c r="F24" s="121"/>
      <c r="G24" s="121"/>
    </row>
    <row r="25" spans="1:7" x14ac:dyDescent="0.3">
      <c r="A25" s="121"/>
      <c r="B25" s="121"/>
      <c r="C25" s="121"/>
      <c r="D25" s="121"/>
      <c r="E25" s="121"/>
      <c r="F25" s="121"/>
      <c r="G25" s="121"/>
    </row>
    <row r="26" spans="1:7" x14ac:dyDescent="0.3">
      <c r="A26" s="121"/>
      <c r="B26" s="121"/>
      <c r="C26" s="121"/>
      <c r="D26" s="121"/>
      <c r="E26" s="121"/>
      <c r="F26" s="121"/>
      <c r="G26" s="121"/>
    </row>
    <row r="27" spans="1:7" x14ac:dyDescent="0.3">
      <c r="A27" s="121"/>
      <c r="B27" s="121"/>
      <c r="C27" s="121"/>
      <c r="D27" s="121"/>
      <c r="E27" s="121"/>
      <c r="F27" s="121"/>
      <c r="G27" s="121"/>
    </row>
    <row r="28" spans="1:7" x14ac:dyDescent="0.3">
      <c r="A28" s="121"/>
      <c r="B28" s="121"/>
      <c r="C28" s="121"/>
      <c r="D28" s="121"/>
      <c r="E28" s="121"/>
      <c r="F28" s="121"/>
      <c r="G28" s="121"/>
    </row>
    <row r="29" spans="1:7" x14ac:dyDescent="0.3">
      <c r="A29" s="121"/>
      <c r="B29" s="121"/>
      <c r="C29" s="121"/>
      <c r="D29" s="121"/>
      <c r="E29" s="121"/>
      <c r="F29" s="121"/>
      <c r="G29" s="121"/>
    </row>
    <row r="30" spans="1:7" x14ac:dyDescent="0.3">
      <c r="A30" s="121"/>
      <c r="B30" s="121"/>
      <c r="C30" s="121"/>
      <c r="D30" s="121"/>
      <c r="E30" s="121"/>
      <c r="F30" s="121"/>
      <c r="G30" s="121"/>
    </row>
    <row r="31" spans="1:7" x14ac:dyDescent="0.3">
      <c r="A31" s="121"/>
      <c r="B31" s="121"/>
      <c r="C31" s="121"/>
      <c r="D31" s="121"/>
      <c r="E31" s="121"/>
      <c r="F31" s="121"/>
      <c r="G31" s="121"/>
    </row>
    <row r="32" spans="1:7" x14ac:dyDescent="0.3">
      <c r="A32" s="121"/>
      <c r="B32" s="121"/>
      <c r="C32" s="121"/>
      <c r="D32" s="121"/>
      <c r="E32" s="121"/>
      <c r="F32" s="121"/>
      <c r="G32" s="121"/>
    </row>
    <row r="33" spans="1:7" x14ac:dyDescent="0.3">
      <c r="A33" s="121"/>
      <c r="B33" s="121"/>
      <c r="C33" s="121"/>
      <c r="D33" s="121"/>
      <c r="E33" s="121"/>
      <c r="F33" s="121"/>
      <c r="G33" s="121"/>
    </row>
    <row r="34" spans="1:7" x14ac:dyDescent="0.3">
      <c r="A34" s="121"/>
      <c r="B34" s="121"/>
      <c r="C34" s="121"/>
      <c r="D34" s="121"/>
      <c r="E34" s="121"/>
      <c r="F34" s="121"/>
      <c r="G34" s="121"/>
    </row>
    <row r="35" spans="1:7" x14ac:dyDescent="0.3">
      <c r="A35" s="121"/>
      <c r="B35" s="121"/>
      <c r="C35" s="121"/>
      <c r="D35" s="121"/>
      <c r="E35" s="121"/>
      <c r="F35" s="121"/>
      <c r="G35" s="121"/>
    </row>
    <row r="36" spans="1:7" x14ac:dyDescent="0.3">
      <c r="A36" s="121"/>
      <c r="B36" s="121"/>
      <c r="C36" s="121"/>
      <c r="D36" s="121"/>
      <c r="E36" s="121"/>
      <c r="F36" s="121"/>
      <c r="G36" s="121"/>
    </row>
    <row r="37" spans="1:7" x14ac:dyDescent="0.3">
      <c r="A37" s="121"/>
      <c r="B37" s="121"/>
      <c r="C37" s="121"/>
      <c r="D37" s="121"/>
      <c r="E37" s="121"/>
      <c r="F37" s="121"/>
      <c r="G37" s="121"/>
    </row>
    <row r="38" spans="1:7" x14ac:dyDescent="0.3">
      <c r="A38" s="121"/>
      <c r="B38" s="121"/>
      <c r="C38" s="121"/>
      <c r="D38" s="121"/>
      <c r="E38" s="121"/>
      <c r="F38" s="121"/>
      <c r="G38" s="121"/>
    </row>
  </sheetData>
  <sheetProtection algorithmName="SHA-512" hashValue="hlWi5e8zlHRIUR/UAUs/kUlhhxkU99MS98b49dqNuXihbm0VgGLPF4fcOm6T3gChM9qTlxcC6jlFlRlang9RDw==" saltValue="YcRDrDjeHrpYUZhkdu1vOQ==" spinCount="100000" sheet="1" objects="1" scenarios="1"/>
  <mergeCells count="37">
    <mergeCell ref="A38:G38"/>
    <mergeCell ref="A34:G34"/>
    <mergeCell ref="A35:G35"/>
    <mergeCell ref="A36:G36"/>
    <mergeCell ref="A37:G37"/>
    <mergeCell ref="A33:G33"/>
    <mergeCell ref="A20:G20"/>
    <mergeCell ref="A21:G21"/>
    <mergeCell ref="A22:G22"/>
    <mergeCell ref="A23:G23"/>
    <mergeCell ref="A24:G24"/>
    <mergeCell ref="A25:G25"/>
    <mergeCell ref="A26:G26"/>
    <mergeCell ref="A27:G27"/>
    <mergeCell ref="A30:G30"/>
    <mergeCell ref="A31:G31"/>
    <mergeCell ref="A32:G32"/>
    <mergeCell ref="A10:G10"/>
    <mergeCell ref="A11:G11"/>
    <mergeCell ref="A28:G28"/>
    <mergeCell ref="A29:G29"/>
    <mergeCell ref="A14:G14"/>
    <mergeCell ref="A15:G15"/>
    <mergeCell ref="A16:G16"/>
    <mergeCell ref="A17:G17"/>
    <mergeCell ref="A18:G18"/>
    <mergeCell ref="A19:G19"/>
    <mergeCell ref="A12:G12"/>
    <mergeCell ref="A13:G13"/>
    <mergeCell ref="A7:G7"/>
    <mergeCell ref="A8:G8"/>
    <mergeCell ref="A9:G9"/>
    <mergeCell ref="A2:G2"/>
    <mergeCell ref="A3:G3"/>
    <mergeCell ref="A4:G4"/>
    <mergeCell ref="A5:G5"/>
    <mergeCell ref="A6:G6"/>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dimension ref="A1:C42"/>
  <sheetViews>
    <sheetView workbookViewId="0">
      <selection activeCell="A2" sqref="A2:G2"/>
    </sheetView>
  </sheetViews>
  <sheetFormatPr baseColWidth="10" defaultColWidth="11.33203125" defaultRowHeight="13.2" x14ac:dyDescent="0.25"/>
  <cols>
    <col min="1" max="1" width="13.109375" style="44" customWidth="1"/>
    <col min="2" max="2" width="55.109375" style="44" customWidth="1"/>
    <col min="3" max="16384" width="11.33203125" style="44"/>
  </cols>
  <sheetData>
    <row r="1" spans="1:3" ht="13.8" thickBot="1" x14ac:dyDescent="0.3">
      <c r="A1" s="49" t="s">
        <v>85</v>
      </c>
      <c r="B1" s="50">
        <v>17</v>
      </c>
      <c r="C1" s="49">
        <f>MAX($A$3:$A$19)-1</f>
        <v>16</v>
      </c>
    </row>
    <row r="2" spans="1:3" ht="13.8" thickTop="1" x14ac:dyDescent="0.25">
      <c r="A2" s="51" t="s">
        <v>30</v>
      </c>
      <c r="B2" s="51" t="s">
        <v>31</v>
      </c>
      <c r="C2" s="49" t="s">
        <v>32</v>
      </c>
    </row>
    <row r="3" spans="1:3" ht="15.6" x14ac:dyDescent="0.3">
      <c r="A3" s="53">
        <v>1</v>
      </c>
      <c r="B3" s="47" t="s">
        <v>133</v>
      </c>
      <c r="C3" s="55"/>
    </row>
    <row r="4" spans="1:3" ht="15.6" x14ac:dyDescent="0.3">
      <c r="A4" s="53">
        <v>2</v>
      </c>
      <c r="B4" s="47" t="s">
        <v>134</v>
      </c>
      <c r="C4" s="55" t="s">
        <v>33</v>
      </c>
    </row>
    <row r="5" spans="1:3" ht="15.6" x14ac:dyDescent="0.3">
      <c r="A5" s="53">
        <v>3</v>
      </c>
      <c r="B5" s="47" t="s">
        <v>125</v>
      </c>
      <c r="C5" s="54"/>
    </row>
    <row r="6" spans="1:3" ht="15.6" x14ac:dyDescent="0.3">
      <c r="A6" s="53">
        <v>4</v>
      </c>
      <c r="B6" s="47" t="s">
        <v>126</v>
      </c>
      <c r="C6" s="54" t="s">
        <v>33</v>
      </c>
    </row>
    <row r="7" spans="1:3" ht="15.6" x14ac:dyDescent="0.3">
      <c r="A7" s="53">
        <v>5</v>
      </c>
      <c r="B7" s="47" t="s">
        <v>93</v>
      </c>
      <c r="C7" s="54"/>
    </row>
    <row r="8" spans="1:3" ht="15.6" x14ac:dyDescent="0.3">
      <c r="A8" s="53">
        <v>6</v>
      </c>
      <c r="B8" s="47" t="s">
        <v>86</v>
      </c>
      <c r="C8" s="54" t="s">
        <v>33</v>
      </c>
    </row>
    <row r="9" spans="1:3" ht="15.6" x14ac:dyDescent="0.3">
      <c r="A9" s="53">
        <v>7</v>
      </c>
      <c r="B9" s="47" t="s">
        <v>94</v>
      </c>
      <c r="C9" s="55"/>
    </row>
    <row r="10" spans="1:3" ht="15.75" customHeight="1" x14ac:dyDescent="0.3">
      <c r="A10" s="53">
        <v>8</v>
      </c>
      <c r="B10" s="47" t="s">
        <v>95</v>
      </c>
      <c r="C10" s="55" t="s">
        <v>33</v>
      </c>
    </row>
    <row r="11" spans="1:3" ht="13.8" x14ac:dyDescent="0.25">
      <c r="A11" s="53">
        <v>9</v>
      </c>
      <c r="B11" s="47" t="s">
        <v>129</v>
      </c>
      <c r="C11" s="28"/>
    </row>
    <row r="12" spans="1:3" ht="13.8" x14ac:dyDescent="0.25">
      <c r="A12" s="53">
        <v>10</v>
      </c>
      <c r="B12" s="47" t="s">
        <v>116</v>
      </c>
      <c r="C12" s="28"/>
    </row>
    <row r="13" spans="1:3" ht="13.8" x14ac:dyDescent="0.25">
      <c r="A13" s="53">
        <v>11</v>
      </c>
      <c r="B13" s="47" t="s">
        <v>117</v>
      </c>
      <c r="C13" s="28"/>
    </row>
    <row r="14" spans="1:3" ht="13.8" x14ac:dyDescent="0.25">
      <c r="A14" s="53">
        <v>12</v>
      </c>
      <c r="B14" s="47" t="s">
        <v>118</v>
      </c>
      <c r="C14" s="28"/>
    </row>
    <row r="15" spans="1:3" ht="13.8" x14ac:dyDescent="0.25">
      <c r="A15" s="53">
        <v>13</v>
      </c>
      <c r="B15" s="47" t="s">
        <v>154</v>
      </c>
      <c r="C15" s="28"/>
    </row>
    <row r="16" spans="1:3" ht="13.8" x14ac:dyDescent="0.25">
      <c r="A16" s="53">
        <v>14</v>
      </c>
      <c r="B16" s="47" t="s">
        <v>155</v>
      </c>
      <c r="C16" s="28"/>
    </row>
    <row r="17" spans="1:3" ht="13.8" x14ac:dyDescent="0.25">
      <c r="A17" s="53">
        <v>15</v>
      </c>
      <c r="B17" s="47" t="s">
        <v>198</v>
      </c>
      <c r="C17" s="28"/>
    </row>
    <row r="18" spans="1:3" ht="13.8" x14ac:dyDescent="0.25">
      <c r="A18" s="53">
        <v>16</v>
      </c>
      <c r="B18" s="47" t="s">
        <v>6</v>
      </c>
      <c r="C18" s="49"/>
    </row>
    <row r="19" spans="1:3" ht="13.8" x14ac:dyDescent="0.25">
      <c r="A19" s="53">
        <v>17</v>
      </c>
      <c r="B19" s="47"/>
      <c r="C19" s="49"/>
    </row>
    <row r="20" spans="1:3" ht="13.8" x14ac:dyDescent="0.25">
      <c r="A20" s="53"/>
    </row>
    <row r="21" spans="1:3" ht="13.8" x14ac:dyDescent="0.25">
      <c r="A21" s="53"/>
    </row>
    <row r="22" spans="1:3" ht="13.8" x14ac:dyDescent="0.25">
      <c r="A22" s="53"/>
    </row>
    <row r="23" spans="1:3" ht="13.8" x14ac:dyDescent="0.25">
      <c r="A23" s="53"/>
    </row>
    <row r="31" spans="1:3" ht="13.8" x14ac:dyDescent="0.25">
      <c r="A31" s="56" t="s">
        <v>96</v>
      </c>
      <c r="B31" s="56">
        <v>11</v>
      </c>
      <c r="C31" s="56">
        <f>MAX($A$32:$A$42)-1</f>
        <v>10</v>
      </c>
    </row>
    <row r="32" spans="1:3" ht="13.8" x14ac:dyDescent="0.25">
      <c r="A32" s="56">
        <v>1</v>
      </c>
      <c r="B32" s="56" t="s">
        <v>97</v>
      </c>
      <c r="C32" s="56"/>
    </row>
    <row r="33" spans="1:3" ht="13.8" x14ac:dyDescent="0.25">
      <c r="A33" s="56">
        <v>2</v>
      </c>
      <c r="B33" s="56" t="s">
        <v>98</v>
      </c>
      <c r="C33" s="56"/>
    </row>
    <row r="34" spans="1:3" ht="13.8" x14ac:dyDescent="0.25">
      <c r="A34" s="56">
        <v>3</v>
      </c>
      <c r="B34" s="56" t="s">
        <v>99</v>
      </c>
      <c r="C34" s="56"/>
    </row>
    <row r="35" spans="1:3" ht="13.8" x14ac:dyDescent="0.25">
      <c r="A35" s="56">
        <v>4</v>
      </c>
      <c r="B35" s="56" t="s">
        <v>100</v>
      </c>
      <c r="C35" s="56"/>
    </row>
    <row r="36" spans="1:3" ht="13.8" x14ac:dyDescent="0.25">
      <c r="A36" s="56">
        <v>5</v>
      </c>
      <c r="B36" s="56" t="s">
        <v>101</v>
      </c>
      <c r="C36" s="56"/>
    </row>
    <row r="37" spans="1:3" ht="13.8" x14ac:dyDescent="0.25">
      <c r="A37" s="56">
        <v>6</v>
      </c>
      <c r="B37" s="56" t="s">
        <v>102</v>
      </c>
      <c r="C37" s="56"/>
    </row>
    <row r="38" spans="1:3" ht="13.8" x14ac:dyDescent="0.25">
      <c r="A38" s="56">
        <v>7</v>
      </c>
      <c r="B38" s="56" t="s">
        <v>103</v>
      </c>
      <c r="C38" s="56"/>
    </row>
    <row r="39" spans="1:3" ht="13.8" x14ac:dyDescent="0.25">
      <c r="A39" s="56">
        <v>8</v>
      </c>
      <c r="B39" s="56" t="s">
        <v>104</v>
      </c>
      <c r="C39" s="56"/>
    </row>
    <row r="40" spans="1:3" ht="13.8" x14ac:dyDescent="0.25">
      <c r="A40" s="56">
        <v>9</v>
      </c>
      <c r="B40" s="56" t="s">
        <v>105</v>
      </c>
      <c r="C40" s="56"/>
    </row>
    <row r="41" spans="1:3" ht="13.8" x14ac:dyDescent="0.25">
      <c r="A41" s="56">
        <v>10</v>
      </c>
      <c r="B41" s="56" t="s">
        <v>106</v>
      </c>
      <c r="C41" s="56"/>
    </row>
    <row r="42" spans="1:3" ht="13.8" x14ac:dyDescent="0.25">
      <c r="A42" s="56">
        <v>11</v>
      </c>
      <c r="B42" s="56"/>
      <c r="C42" s="5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dimension ref="A1:D14"/>
  <sheetViews>
    <sheetView workbookViewId="0">
      <selection activeCell="A2" sqref="A2:G2"/>
    </sheetView>
  </sheetViews>
  <sheetFormatPr baseColWidth="10" defaultColWidth="11.33203125" defaultRowHeight="13.2" x14ac:dyDescent="0.25"/>
  <cols>
    <col min="1" max="1" width="13.109375" style="44" customWidth="1"/>
    <col min="2" max="2" width="55.109375" style="44" customWidth="1"/>
    <col min="3" max="16384" width="11.33203125" style="44"/>
  </cols>
  <sheetData>
    <row r="1" spans="1:4" ht="13.8" thickBot="1" x14ac:dyDescent="0.3">
      <c r="A1" s="49" t="s">
        <v>115</v>
      </c>
      <c r="B1" s="50">
        <v>12</v>
      </c>
      <c r="C1" s="49">
        <f>MAX($A$3:$A$14)-1</f>
        <v>11</v>
      </c>
    </row>
    <row r="2" spans="1:4" ht="13.8" thickTop="1" x14ac:dyDescent="0.25">
      <c r="A2" s="51" t="s">
        <v>30</v>
      </c>
      <c r="B2" s="51" t="s">
        <v>31</v>
      </c>
      <c r="C2" s="49" t="s">
        <v>32</v>
      </c>
    </row>
    <row r="3" spans="1:4" ht="15.6" x14ac:dyDescent="0.3">
      <c r="A3" s="53">
        <v>1</v>
      </c>
      <c r="B3" s="47" t="s">
        <v>133</v>
      </c>
      <c r="C3" s="55"/>
    </row>
    <row r="4" spans="1:4" ht="15.6" x14ac:dyDescent="0.3">
      <c r="A4" s="53">
        <v>2</v>
      </c>
      <c r="B4" s="47" t="s">
        <v>134</v>
      </c>
      <c r="C4" s="55" t="s">
        <v>33</v>
      </c>
      <c r="D4" s="20"/>
    </row>
    <row r="5" spans="1:4" ht="15.6" x14ac:dyDescent="0.3">
      <c r="A5" s="53">
        <v>3</v>
      </c>
      <c r="B5" s="47" t="s">
        <v>127</v>
      </c>
      <c r="C5" s="54"/>
      <c r="D5" s="20"/>
    </row>
    <row r="6" spans="1:4" ht="15.6" x14ac:dyDescent="0.3">
      <c r="A6" s="53">
        <v>4</v>
      </c>
      <c r="B6" s="47" t="s">
        <v>128</v>
      </c>
      <c r="C6" s="54" t="s">
        <v>33</v>
      </c>
      <c r="D6" s="20"/>
    </row>
    <row r="7" spans="1:4" ht="15.6" x14ac:dyDescent="0.3">
      <c r="A7" s="53">
        <v>5</v>
      </c>
      <c r="B7" s="47" t="s">
        <v>119</v>
      </c>
      <c r="C7" s="54"/>
      <c r="D7" s="20"/>
    </row>
    <row r="8" spans="1:4" ht="15.6" x14ac:dyDescent="0.3">
      <c r="A8" s="53">
        <v>6</v>
      </c>
      <c r="B8" s="47" t="s">
        <v>120</v>
      </c>
      <c r="C8" s="54"/>
      <c r="D8" s="20"/>
    </row>
    <row r="9" spans="1:4" ht="15.6" x14ac:dyDescent="0.3">
      <c r="A9" s="53">
        <v>7</v>
      </c>
      <c r="B9" s="47" t="s">
        <v>152</v>
      </c>
      <c r="C9" s="54"/>
      <c r="D9" s="20"/>
    </row>
    <row r="10" spans="1:4" ht="105.6" x14ac:dyDescent="0.3">
      <c r="A10" s="53">
        <v>8</v>
      </c>
      <c r="B10" s="47" t="s">
        <v>153</v>
      </c>
      <c r="C10" s="54"/>
      <c r="D10" s="20"/>
    </row>
    <row r="11" spans="1:4" ht="15.6" x14ac:dyDescent="0.3">
      <c r="A11" s="53">
        <v>9</v>
      </c>
      <c r="B11" s="47" t="s">
        <v>156</v>
      </c>
      <c r="C11" s="54"/>
      <c r="D11" s="20"/>
    </row>
    <row r="12" spans="1:4" ht="15.6" x14ac:dyDescent="0.3">
      <c r="A12" s="53">
        <v>10</v>
      </c>
      <c r="B12" s="47" t="s">
        <v>199</v>
      </c>
      <c r="C12" s="54"/>
      <c r="D12" s="20"/>
    </row>
    <row r="13" spans="1:4" ht="15.6" x14ac:dyDescent="0.3">
      <c r="A13" s="53">
        <v>11</v>
      </c>
      <c r="B13" s="47" t="s">
        <v>92</v>
      </c>
      <c r="C13" s="55"/>
      <c r="D13" s="20"/>
    </row>
    <row r="14" spans="1:4" ht="15.6" x14ac:dyDescent="0.25">
      <c r="A14" s="53">
        <v>12</v>
      </c>
      <c r="B14" s="57"/>
      <c r="C14" s="5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dimension ref="A1:C31"/>
  <sheetViews>
    <sheetView workbookViewId="0">
      <selection activeCell="A2" sqref="A2:G2"/>
    </sheetView>
  </sheetViews>
  <sheetFormatPr baseColWidth="10" defaultColWidth="11.33203125" defaultRowHeight="13.2" x14ac:dyDescent="0.25"/>
  <cols>
    <col min="1" max="1" width="11.77734375" style="44" customWidth="1"/>
    <col min="2" max="2" width="56.77734375" style="44" customWidth="1"/>
    <col min="3" max="16384" width="11.33203125" style="44"/>
  </cols>
  <sheetData>
    <row r="1" spans="1:3" ht="13.8" thickBot="1" x14ac:dyDescent="0.3">
      <c r="A1" s="49" t="s">
        <v>84</v>
      </c>
      <c r="B1" s="50">
        <v>26</v>
      </c>
      <c r="C1" s="49">
        <f>MAX($A$3:$A$28)-1</f>
        <v>25</v>
      </c>
    </row>
    <row r="2" spans="1:3" ht="13.8" thickTop="1" x14ac:dyDescent="0.25">
      <c r="A2" s="51" t="s">
        <v>30</v>
      </c>
      <c r="B2" s="51" t="s">
        <v>31</v>
      </c>
      <c r="C2" s="49" t="s">
        <v>32</v>
      </c>
    </row>
    <row r="3" spans="1:3" ht="15.6" x14ac:dyDescent="0.3">
      <c r="A3" s="53">
        <v>1</v>
      </c>
      <c r="B3" s="47" t="s">
        <v>135</v>
      </c>
      <c r="C3" s="54"/>
    </row>
    <row r="4" spans="1:3" ht="15.6" x14ac:dyDescent="0.3">
      <c r="A4" s="53">
        <v>2</v>
      </c>
      <c r="B4" s="47" t="s">
        <v>136</v>
      </c>
      <c r="C4" s="54" t="s">
        <v>33</v>
      </c>
    </row>
    <row r="5" spans="1:3" ht="15.6" x14ac:dyDescent="0.3">
      <c r="A5" s="53">
        <v>3</v>
      </c>
      <c r="B5" s="47" t="s">
        <v>121</v>
      </c>
      <c r="C5" s="54"/>
    </row>
    <row r="6" spans="1:3" ht="15.6" x14ac:dyDescent="0.3">
      <c r="A6" s="53">
        <v>4</v>
      </c>
      <c r="B6" s="47" t="s">
        <v>122</v>
      </c>
      <c r="C6" s="54" t="s">
        <v>33</v>
      </c>
    </row>
    <row r="7" spans="1:3" ht="15.6" x14ac:dyDescent="0.3">
      <c r="A7" s="53">
        <v>5</v>
      </c>
      <c r="B7" s="47" t="s">
        <v>123</v>
      </c>
      <c r="C7" s="54"/>
    </row>
    <row r="8" spans="1:3" ht="15.6" x14ac:dyDescent="0.3">
      <c r="A8" s="53">
        <v>6</v>
      </c>
      <c r="B8" s="47" t="s">
        <v>124</v>
      </c>
      <c r="C8" s="54" t="s">
        <v>33</v>
      </c>
    </row>
    <row r="9" spans="1:3" ht="15.6" x14ac:dyDescent="0.3">
      <c r="A9" s="53">
        <v>7</v>
      </c>
      <c r="B9" s="47" t="s">
        <v>88</v>
      </c>
      <c r="C9" s="54"/>
    </row>
    <row r="10" spans="1:3" ht="15.6" x14ac:dyDescent="0.3">
      <c r="A10" s="53">
        <v>8</v>
      </c>
      <c r="B10" s="47" t="s">
        <v>89</v>
      </c>
      <c r="C10" s="54" t="s">
        <v>33</v>
      </c>
    </row>
    <row r="11" spans="1:3" ht="15.6" x14ac:dyDescent="0.3">
      <c r="A11" s="53">
        <v>9</v>
      </c>
      <c r="B11" s="47" t="s">
        <v>90</v>
      </c>
      <c r="C11" s="55"/>
    </row>
    <row r="12" spans="1:3" ht="15.6" x14ac:dyDescent="0.3">
      <c r="A12" s="53">
        <v>10</v>
      </c>
      <c r="B12" s="47" t="s">
        <v>91</v>
      </c>
      <c r="C12" s="55"/>
    </row>
    <row r="13" spans="1:3" ht="15.6" x14ac:dyDescent="0.3">
      <c r="A13" s="53">
        <v>11</v>
      </c>
      <c r="B13" s="47" t="s">
        <v>139</v>
      </c>
      <c r="C13" s="54"/>
    </row>
    <row r="14" spans="1:3" ht="15.6" x14ac:dyDescent="0.3">
      <c r="A14" s="53">
        <v>12</v>
      </c>
      <c r="B14" s="47" t="s">
        <v>140</v>
      </c>
      <c r="C14" s="54"/>
    </row>
    <row r="15" spans="1:3" ht="15.6" x14ac:dyDescent="0.3">
      <c r="A15" s="53">
        <v>13</v>
      </c>
      <c r="B15" s="47" t="s">
        <v>171</v>
      </c>
      <c r="C15" s="54"/>
    </row>
    <row r="16" spans="1:3" ht="15.6" x14ac:dyDescent="0.3">
      <c r="A16" s="53">
        <v>14</v>
      </c>
      <c r="B16" s="47" t="s">
        <v>141</v>
      </c>
      <c r="C16" s="54"/>
    </row>
    <row r="17" spans="1:3" ht="15.6" x14ac:dyDescent="0.3">
      <c r="A17" s="53">
        <v>15</v>
      </c>
      <c r="B17" s="47" t="s">
        <v>142</v>
      </c>
      <c r="C17" s="54"/>
    </row>
    <row r="18" spans="1:3" ht="15.6" x14ac:dyDescent="0.3">
      <c r="A18" s="53">
        <v>16</v>
      </c>
      <c r="B18" s="47" t="s">
        <v>143</v>
      </c>
      <c r="C18" s="54"/>
    </row>
    <row r="19" spans="1:3" ht="15.6" x14ac:dyDescent="0.3">
      <c r="A19" s="53">
        <v>17</v>
      </c>
      <c r="B19" s="47" t="s">
        <v>151</v>
      </c>
      <c r="C19" s="54"/>
    </row>
    <row r="20" spans="1:3" ht="15.6" x14ac:dyDescent="0.3">
      <c r="A20" s="53">
        <v>18</v>
      </c>
      <c r="B20" s="47" t="s">
        <v>157</v>
      </c>
      <c r="C20" s="54"/>
    </row>
    <row r="21" spans="1:3" ht="15.6" x14ac:dyDescent="0.3">
      <c r="A21" s="53">
        <v>19</v>
      </c>
      <c r="B21" s="47" t="s">
        <v>158</v>
      </c>
      <c r="C21" s="54"/>
    </row>
    <row r="22" spans="1:3" ht="15.6" x14ac:dyDescent="0.3">
      <c r="A22" s="53">
        <v>20</v>
      </c>
      <c r="B22" s="47" t="s">
        <v>169</v>
      </c>
      <c r="C22" s="54"/>
    </row>
    <row r="23" spans="1:3" ht="15.6" x14ac:dyDescent="0.3">
      <c r="A23" s="53">
        <v>21</v>
      </c>
      <c r="B23" s="47" t="s">
        <v>159</v>
      </c>
      <c r="C23" s="54"/>
    </row>
    <row r="24" spans="1:3" ht="15.6" x14ac:dyDescent="0.3">
      <c r="A24" s="53">
        <v>22</v>
      </c>
      <c r="B24" s="47" t="s">
        <v>161</v>
      </c>
      <c r="C24" s="54"/>
    </row>
    <row r="25" spans="1:3" ht="15.6" x14ac:dyDescent="0.3">
      <c r="A25" s="53">
        <v>23</v>
      </c>
      <c r="B25" s="47" t="s">
        <v>170</v>
      </c>
      <c r="C25" s="54"/>
    </row>
    <row r="26" spans="1:3" ht="15.6" x14ac:dyDescent="0.3">
      <c r="A26" s="53">
        <v>24</v>
      </c>
      <c r="B26" s="47" t="s">
        <v>198</v>
      </c>
      <c r="C26" s="54"/>
    </row>
    <row r="27" spans="1:3" ht="15.6" x14ac:dyDescent="0.3">
      <c r="A27" s="53">
        <v>25</v>
      </c>
      <c r="B27" s="47" t="s">
        <v>92</v>
      </c>
      <c r="C27" s="55"/>
    </row>
    <row r="28" spans="1:3" ht="13.8" x14ac:dyDescent="0.25">
      <c r="A28" s="53">
        <v>26</v>
      </c>
      <c r="B28" s="47"/>
      <c r="C28" s="56"/>
    </row>
    <row r="29" spans="1:3" ht="15.6" x14ac:dyDescent="0.3">
      <c r="A29" s="54"/>
      <c r="B29" s="56"/>
      <c r="C29" s="54"/>
    </row>
    <row r="30" spans="1:3" ht="15.6" x14ac:dyDescent="0.3">
      <c r="A30" s="54"/>
      <c r="B30" s="56"/>
      <c r="C30" s="54"/>
    </row>
    <row r="31" spans="1:3" ht="15.6" x14ac:dyDescent="0.3">
      <c r="A31" s="54"/>
      <c r="B31" s="56"/>
      <c r="C31" s="5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9943C-0733-4C3A-8881-2A4018788DF8}">
  <dimension ref="A1:C26"/>
  <sheetViews>
    <sheetView workbookViewId="0">
      <selection activeCell="A2" sqref="A2:G2"/>
    </sheetView>
  </sheetViews>
  <sheetFormatPr baseColWidth="10" defaultColWidth="11.44140625" defaultRowHeight="15.6" x14ac:dyDescent="0.3"/>
  <cols>
    <col min="1" max="1" width="13.109375" style="75" customWidth="1"/>
    <col min="2" max="2" width="55.109375" style="75" customWidth="1"/>
    <col min="3" max="16384" width="11.44140625" style="75"/>
  </cols>
  <sheetData>
    <row r="1" spans="1:3" ht="16.2" thickBot="1" x14ac:dyDescent="0.35">
      <c r="A1" s="75" t="s">
        <v>209</v>
      </c>
      <c r="B1" s="75">
        <v>24</v>
      </c>
      <c r="C1" s="75">
        <f>MAX($A$3:$A$26)-1</f>
        <v>23</v>
      </c>
    </row>
    <row r="2" spans="1:3" ht="16.2" thickTop="1" x14ac:dyDescent="0.3">
      <c r="A2" s="76" t="s">
        <v>30</v>
      </c>
      <c r="B2" s="76" t="s">
        <v>31</v>
      </c>
    </row>
    <row r="3" spans="1:3" x14ac:dyDescent="0.3">
      <c r="A3" s="77">
        <v>1</v>
      </c>
      <c r="B3" s="78" t="s">
        <v>215</v>
      </c>
      <c r="C3" s="75" t="s">
        <v>33</v>
      </c>
    </row>
    <row r="4" spans="1:3" x14ac:dyDescent="0.3">
      <c r="A4" s="77">
        <v>2</v>
      </c>
      <c r="B4" s="78" t="s">
        <v>216</v>
      </c>
    </row>
    <row r="5" spans="1:3" x14ac:dyDescent="0.3">
      <c r="A5" s="77">
        <v>3</v>
      </c>
      <c r="B5" s="78" t="s">
        <v>217</v>
      </c>
    </row>
    <row r="6" spans="1:3" x14ac:dyDescent="0.3">
      <c r="A6" s="77">
        <v>4</v>
      </c>
      <c r="B6" s="78" t="s">
        <v>218</v>
      </c>
    </row>
    <row r="7" spans="1:3" x14ac:dyDescent="0.3">
      <c r="A7" s="77">
        <v>5</v>
      </c>
      <c r="B7" s="78" t="s">
        <v>219</v>
      </c>
    </row>
    <row r="8" spans="1:3" x14ac:dyDescent="0.3">
      <c r="A8" s="77">
        <v>6</v>
      </c>
      <c r="B8" s="78" t="s">
        <v>220</v>
      </c>
    </row>
    <row r="9" spans="1:3" x14ac:dyDescent="0.3">
      <c r="A9" s="77">
        <v>7</v>
      </c>
      <c r="B9" s="78" t="s">
        <v>221</v>
      </c>
    </row>
    <row r="10" spans="1:3" ht="26.4" x14ac:dyDescent="0.3">
      <c r="A10" s="77">
        <v>8</v>
      </c>
      <c r="B10" s="79" t="s">
        <v>222</v>
      </c>
    </row>
    <row r="11" spans="1:3" ht="26.4" x14ac:dyDescent="0.3">
      <c r="A11" s="77">
        <v>9</v>
      </c>
      <c r="B11" s="79" t="s">
        <v>223</v>
      </c>
    </row>
    <row r="12" spans="1:3" x14ac:dyDescent="0.3">
      <c r="A12" s="77">
        <v>10</v>
      </c>
      <c r="B12" s="78" t="s">
        <v>224</v>
      </c>
    </row>
    <row r="13" spans="1:3" x14ac:dyDescent="0.3">
      <c r="A13" s="77">
        <v>11</v>
      </c>
      <c r="B13" s="78" t="s">
        <v>225</v>
      </c>
    </row>
    <row r="14" spans="1:3" x14ac:dyDescent="0.3">
      <c r="A14" s="77">
        <v>12</v>
      </c>
      <c r="B14" s="78" t="s">
        <v>226</v>
      </c>
    </row>
    <row r="15" spans="1:3" x14ac:dyDescent="0.3">
      <c r="A15" s="77">
        <v>13</v>
      </c>
      <c r="B15" s="78" t="s">
        <v>227</v>
      </c>
    </row>
    <row r="16" spans="1:3" x14ac:dyDescent="0.3">
      <c r="A16" s="77">
        <v>14</v>
      </c>
      <c r="B16" s="78" t="s">
        <v>228</v>
      </c>
    </row>
    <row r="17" spans="1:3" x14ac:dyDescent="0.3">
      <c r="A17" s="77">
        <v>15</v>
      </c>
      <c r="B17" s="78" t="s">
        <v>229</v>
      </c>
    </row>
    <row r="18" spans="1:3" x14ac:dyDescent="0.3">
      <c r="A18" s="77">
        <v>16</v>
      </c>
      <c r="B18" s="78" t="s">
        <v>230</v>
      </c>
    </row>
    <row r="19" spans="1:3" x14ac:dyDescent="0.3">
      <c r="A19" s="77">
        <v>17</v>
      </c>
      <c r="B19" s="78" t="s">
        <v>231</v>
      </c>
    </row>
    <row r="20" spans="1:3" ht="26.4" x14ac:dyDescent="0.3">
      <c r="A20" s="77">
        <v>18</v>
      </c>
      <c r="B20" s="78" t="s">
        <v>232</v>
      </c>
    </row>
    <row r="21" spans="1:3" x14ac:dyDescent="0.3">
      <c r="A21" s="77">
        <v>19</v>
      </c>
      <c r="B21" s="78" t="s">
        <v>233</v>
      </c>
    </row>
    <row r="22" spans="1:3" x14ac:dyDescent="0.3">
      <c r="A22" s="77">
        <v>20</v>
      </c>
      <c r="B22" s="78" t="s">
        <v>234</v>
      </c>
    </row>
    <row r="23" spans="1:3" x14ac:dyDescent="0.3">
      <c r="A23" s="77">
        <v>21</v>
      </c>
      <c r="B23" s="78" t="s">
        <v>235</v>
      </c>
    </row>
    <row r="24" spans="1:3" x14ac:dyDescent="0.3">
      <c r="A24" s="77">
        <v>22</v>
      </c>
      <c r="B24" s="78" t="s">
        <v>236</v>
      </c>
    </row>
    <row r="25" spans="1:3" x14ac:dyDescent="0.3">
      <c r="A25" s="77">
        <v>23</v>
      </c>
      <c r="B25" s="78" t="s">
        <v>237</v>
      </c>
    </row>
    <row r="26" spans="1:3" x14ac:dyDescent="0.3">
      <c r="A26" s="77">
        <v>24</v>
      </c>
      <c r="B26" s="78"/>
      <c r="C26" s="80"/>
    </row>
  </sheetData>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dimension ref="A1:C15"/>
  <sheetViews>
    <sheetView workbookViewId="0">
      <selection activeCell="A2" sqref="A2:G2"/>
    </sheetView>
  </sheetViews>
  <sheetFormatPr baseColWidth="10" defaultColWidth="11.33203125" defaultRowHeight="13.2" x14ac:dyDescent="0.25"/>
  <cols>
    <col min="1" max="1" width="13.109375" style="44" customWidth="1"/>
    <col min="2" max="2" width="62" style="44" customWidth="1"/>
    <col min="3" max="16384" width="11.33203125" style="44"/>
  </cols>
  <sheetData>
    <row r="1" spans="1:3" ht="13.8" thickBot="1" x14ac:dyDescent="0.3">
      <c r="A1" s="49" t="s">
        <v>138</v>
      </c>
      <c r="B1" s="60">
        <v>13</v>
      </c>
      <c r="C1" s="49">
        <f>MAX($A$3:$A$34)-1</f>
        <v>12</v>
      </c>
    </row>
    <row r="2" spans="1:3" ht="13.8" thickTop="1" x14ac:dyDescent="0.25">
      <c r="A2" s="51" t="s">
        <v>30</v>
      </c>
      <c r="B2" s="61" t="s">
        <v>31</v>
      </c>
      <c r="C2" s="49" t="s">
        <v>32</v>
      </c>
    </row>
    <row r="3" spans="1:3" x14ac:dyDescent="0.25">
      <c r="A3" s="47">
        <v>1</v>
      </c>
      <c r="B3" s="32" t="s">
        <v>137</v>
      </c>
      <c r="C3" s="47"/>
    </row>
    <row r="4" spans="1:3" x14ac:dyDescent="0.25">
      <c r="A4" s="47">
        <v>2</v>
      </c>
      <c r="B4" s="32" t="s">
        <v>241</v>
      </c>
      <c r="C4" s="47" t="s">
        <v>33</v>
      </c>
    </row>
    <row r="5" spans="1:3" x14ac:dyDescent="0.25">
      <c r="A5" s="47">
        <v>3</v>
      </c>
      <c r="B5" s="32" t="s">
        <v>238</v>
      </c>
      <c r="C5" s="47"/>
    </row>
    <row r="6" spans="1:3" x14ac:dyDescent="0.25">
      <c r="A6" s="47">
        <v>4</v>
      </c>
      <c r="B6" s="32" t="s">
        <v>242</v>
      </c>
      <c r="C6" s="47"/>
    </row>
    <row r="7" spans="1:3" x14ac:dyDescent="0.25">
      <c r="A7" s="47">
        <v>5</v>
      </c>
      <c r="B7" s="32" t="s">
        <v>243</v>
      </c>
      <c r="C7" s="47"/>
    </row>
    <row r="8" spans="1:3" x14ac:dyDescent="0.25">
      <c r="A8" s="47">
        <v>6</v>
      </c>
      <c r="B8" s="32" t="s">
        <v>172</v>
      </c>
      <c r="C8" s="47"/>
    </row>
    <row r="9" spans="1:3" x14ac:dyDescent="0.25">
      <c r="A9" s="47">
        <v>7</v>
      </c>
      <c r="B9" s="32" t="s">
        <v>149</v>
      </c>
      <c r="C9" s="47"/>
    </row>
    <row r="10" spans="1:3" x14ac:dyDescent="0.25">
      <c r="A10" s="47">
        <v>8</v>
      </c>
      <c r="B10" s="32" t="s">
        <v>150</v>
      </c>
      <c r="C10" s="47"/>
    </row>
    <row r="11" spans="1:3" ht="26.4" x14ac:dyDescent="0.25">
      <c r="A11" s="47">
        <v>9</v>
      </c>
      <c r="B11" s="32" t="s">
        <v>240</v>
      </c>
      <c r="C11" s="47"/>
    </row>
    <row r="12" spans="1:3" x14ac:dyDescent="0.25">
      <c r="A12" s="47">
        <v>10</v>
      </c>
      <c r="B12" s="32" t="s">
        <v>239</v>
      </c>
      <c r="C12" s="47"/>
    </row>
    <row r="13" spans="1:3" x14ac:dyDescent="0.25">
      <c r="A13" s="47">
        <v>11</v>
      </c>
      <c r="B13" s="32" t="s">
        <v>249</v>
      </c>
      <c r="C13" s="47"/>
    </row>
    <row r="14" spans="1:3" x14ac:dyDescent="0.25">
      <c r="A14" s="47">
        <v>12</v>
      </c>
      <c r="B14" s="32" t="s">
        <v>6</v>
      </c>
      <c r="C14" s="47"/>
    </row>
    <row r="15" spans="1:3" x14ac:dyDescent="0.25">
      <c r="A15" s="47">
        <v>13</v>
      </c>
      <c r="B15" s="32"/>
      <c r="C15" s="4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11"/>
  <sheetViews>
    <sheetView workbookViewId="0">
      <selection activeCell="A2" sqref="A2:G2"/>
    </sheetView>
  </sheetViews>
  <sheetFormatPr baseColWidth="10" defaultColWidth="11.33203125" defaultRowHeight="13.2" x14ac:dyDescent="0.25"/>
  <cols>
    <col min="1" max="1" width="13.109375" style="44" customWidth="1"/>
    <col min="2" max="2" width="62" style="44" customWidth="1"/>
    <col min="3" max="16384" width="11.33203125" style="44"/>
  </cols>
  <sheetData>
    <row r="1" spans="1:3" ht="13.8" thickBot="1" x14ac:dyDescent="0.3">
      <c r="A1" s="49" t="s">
        <v>145</v>
      </c>
      <c r="B1" s="60">
        <v>8</v>
      </c>
      <c r="C1" s="49">
        <f>MAX($A$3:$A$30)-1</f>
        <v>8</v>
      </c>
    </row>
    <row r="2" spans="1:3" ht="13.8" thickTop="1" x14ac:dyDescent="0.25">
      <c r="A2" s="51" t="s">
        <v>30</v>
      </c>
      <c r="B2" s="61" t="s">
        <v>31</v>
      </c>
      <c r="C2" s="49" t="s">
        <v>32</v>
      </c>
    </row>
    <row r="3" spans="1:3" x14ac:dyDescent="0.25">
      <c r="A3" s="47">
        <v>1</v>
      </c>
      <c r="B3" s="32" t="s">
        <v>244</v>
      </c>
      <c r="C3" s="47"/>
    </row>
    <row r="4" spans="1:3" x14ac:dyDescent="0.25">
      <c r="A4" s="47">
        <v>2</v>
      </c>
      <c r="B4" s="32" t="s">
        <v>245</v>
      </c>
      <c r="C4" s="47" t="s">
        <v>33</v>
      </c>
    </row>
    <row r="5" spans="1:3" x14ac:dyDescent="0.25">
      <c r="A5" s="47">
        <v>3</v>
      </c>
      <c r="B5" s="32" t="s">
        <v>146</v>
      </c>
      <c r="C5" s="47"/>
    </row>
    <row r="6" spans="1:3" x14ac:dyDescent="0.25">
      <c r="A6" s="47">
        <v>4</v>
      </c>
      <c r="B6" s="32" t="s">
        <v>147</v>
      </c>
      <c r="C6" s="47"/>
    </row>
    <row r="7" spans="1:3" x14ac:dyDescent="0.25">
      <c r="A7" s="47">
        <v>5</v>
      </c>
      <c r="B7" s="32" t="s">
        <v>163</v>
      </c>
      <c r="C7" s="47"/>
    </row>
    <row r="8" spans="1:3" x14ac:dyDescent="0.25">
      <c r="A8" s="47">
        <v>6</v>
      </c>
      <c r="B8" s="32" t="s">
        <v>162</v>
      </c>
      <c r="C8" s="47"/>
    </row>
    <row r="9" spans="1:3" x14ac:dyDescent="0.25">
      <c r="A9" s="47">
        <v>7</v>
      </c>
      <c r="B9" s="32" t="s">
        <v>205</v>
      </c>
      <c r="C9" s="47"/>
    </row>
    <row r="10" spans="1:3" x14ac:dyDescent="0.25">
      <c r="A10" s="47">
        <v>8</v>
      </c>
      <c r="B10" s="32" t="s">
        <v>160</v>
      </c>
      <c r="C10" s="47"/>
    </row>
    <row r="11" spans="1:3" x14ac:dyDescent="0.25">
      <c r="A11" s="47">
        <v>9</v>
      </c>
      <c r="B11" s="32"/>
      <c r="C11" s="47"/>
    </row>
  </sheetData>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5D562-5DC9-4198-84C4-334D255C2B49}">
  <dimension ref="A1:C11"/>
  <sheetViews>
    <sheetView workbookViewId="0">
      <selection activeCell="A2" sqref="A2:G2"/>
    </sheetView>
  </sheetViews>
  <sheetFormatPr baseColWidth="10" defaultColWidth="11.33203125" defaultRowHeight="13.2" x14ac:dyDescent="0.25"/>
  <cols>
    <col min="1" max="1" width="13.109375" style="44" customWidth="1"/>
    <col min="2" max="2" width="62" style="44" customWidth="1"/>
    <col min="3" max="16384" width="11.33203125" style="44"/>
  </cols>
  <sheetData>
    <row r="1" spans="1:3" ht="13.8" thickBot="1" x14ac:dyDescent="0.3">
      <c r="A1" s="49" t="s">
        <v>208</v>
      </c>
      <c r="B1" s="60">
        <v>8</v>
      </c>
      <c r="C1" s="49">
        <f>MAX($A$3:$A$30)-1</f>
        <v>8</v>
      </c>
    </row>
    <row r="2" spans="1:3" ht="13.8" thickTop="1" x14ac:dyDescent="0.25">
      <c r="A2" s="51" t="s">
        <v>30</v>
      </c>
      <c r="B2" s="61" t="s">
        <v>31</v>
      </c>
      <c r="C2" s="49" t="s">
        <v>32</v>
      </c>
    </row>
    <row r="3" spans="1:3" x14ac:dyDescent="0.25">
      <c r="A3" s="47">
        <v>1</v>
      </c>
      <c r="B3" s="32" t="s">
        <v>244</v>
      </c>
      <c r="C3" s="47"/>
    </row>
    <row r="4" spans="1:3" x14ac:dyDescent="0.25">
      <c r="A4" s="47">
        <v>2</v>
      </c>
      <c r="B4" s="32" t="s">
        <v>245</v>
      </c>
      <c r="C4" s="47" t="s">
        <v>33</v>
      </c>
    </row>
    <row r="5" spans="1:3" x14ac:dyDescent="0.25">
      <c r="A5" s="47">
        <v>3</v>
      </c>
      <c r="B5" s="32" t="s">
        <v>146</v>
      </c>
      <c r="C5" s="47"/>
    </row>
    <row r="6" spans="1:3" x14ac:dyDescent="0.25">
      <c r="A6" s="47">
        <v>4</v>
      </c>
      <c r="B6" s="32" t="s">
        <v>147</v>
      </c>
      <c r="C6" s="47"/>
    </row>
    <row r="7" spans="1:3" x14ac:dyDescent="0.25">
      <c r="A7" s="47">
        <v>5</v>
      </c>
      <c r="B7" s="32" t="s">
        <v>163</v>
      </c>
      <c r="C7" s="47"/>
    </row>
    <row r="8" spans="1:3" x14ac:dyDescent="0.25">
      <c r="A8" s="47">
        <v>6</v>
      </c>
      <c r="B8" s="32" t="s">
        <v>162</v>
      </c>
      <c r="C8" s="47"/>
    </row>
    <row r="9" spans="1:3" x14ac:dyDescent="0.25">
      <c r="A9" s="47">
        <v>7</v>
      </c>
      <c r="B9" s="32" t="s">
        <v>205</v>
      </c>
      <c r="C9" s="47"/>
    </row>
    <row r="10" spans="1:3" x14ac:dyDescent="0.25">
      <c r="A10" s="47">
        <v>8</v>
      </c>
      <c r="B10" s="32" t="s">
        <v>160</v>
      </c>
      <c r="C10" s="47"/>
    </row>
    <row r="11" spans="1:3" x14ac:dyDescent="0.25">
      <c r="A11" s="47">
        <v>9</v>
      </c>
      <c r="B11" s="32"/>
      <c r="C11" s="47"/>
    </row>
  </sheetData>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6"/>
  <sheetViews>
    <sheetView workbookViewId="0">
      <selection activeCell="A2" sqref="A2:G2"/>
    </sheetView>
  </sheetViews>
  <sheetFormatPr baseColWidth="10" defaultColWidth="11.33203125" defaultRowHeight="13.2" x14ac:dyDescent="0.25"/>
  <cols>
    <col min="1" max="1" width="13.109375" style="44" customWidth="1"/>
    <col min="2" max="2" width="62" style="44" customWidth="1"/>
    <col min="3" max="16384" width="11.33203125" style="44"/>
  </cols>
  <sheetData>
    <row r="1" spans="1:3" ht="13.8" thickBot="1" x14ac:dyDescent="0.3">
      <c r="A1" s="49" t="s">
        <v>164</v>
      </c>
      <c r="B1" s="60">
        <v>4</v>
      </c>
      <c r="C1" s="49">
        <f>MAX($A$3:$A$25)-1</f>
        <v>3</v>
      </c>
    </row>
    <row r="2" spans="1:3" ht="13.8" thickTop="1" x14ac:dyDescent="0.25">
      <c r="A2" s="51" t="s">
        <v>30</v>
      </c>
      <c r="B2" s="61" t="s">
        <v>31</v>
      </c>
      <c r="C2" s="49" t="s">
        <v>32</v>
      </c>
    </row>
    <row r="3" spans="1:3" ht="26.4" x14ac:dyDescent="0.25">
      <c r="A3" s="47">
        <v>1</v>
      </c>
      <c r="B3" s="32" t="s">
        <v>173</v>
      </c>
      <c r="C3" s="47"/>
    </row>
    <row r="4" spans="1:3" x14ac:dyDescent="0.25">
      <c r="A4" s="47">
        <v>2</v>
      </c>
      <c r="B4" s="32" t="s">
        <v>174</v>
      </c>
      <c r="C4" s="47"/>
    </row>
    <row r="5" spans="1:3" x14ac:dyDescent="0.25">
      <c r="A5" s="47">
        <v>3</v>
      </c>
      <c r="B5" s="32" t="s">
        <v>167</v>
      </c>
      <c r="C5" s="47"/>
    </row>
    <row r="6" spans="1:3" x14ac:dyDescent="0.25">
      <c r="A6" s="47">
        <v>4</v>
      </c>
      <c r="B6" s="32"/>
      <c r="C6" s="47"/>
    </row>
  </sheetData>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6"/>
  <sheetViews>
    <sheetView workbookViewId="0">
      <selection activeCell="A2" sqref="A2:G2"/>
    </sheetView>
  </sheetViews>
  <sheetFormatPr baseColWidth="10" defaultColWidth="11.33203125" defaultRowHeight="13.2" x14ac:dyDescent="0.25"/>
  <cols>
    <col min="1" max="1" width="13.109375" style="44" customWidth="1"/>
    <col min="2" max="2" width="62" style="44" customWidth="1"/>
    <col min="3" max="16384" width="11.33203125" style="44"/>
  </cols>
  <sheetData>
    <row r="1" spans="1:3" ht="14.4" thickBot="1" x14ac:dyDescent="0.3">
      <c r="A1" s="46" t="s">
        <v>165</v>
      </c>
      <c r="B1" s="60">
        <v>4</v>
      </c>
      <c r="C1" s="49">
        <f>MAX($A$5:$A$25)-1</f>
        <v>3</v>
      </c>
    </row>
    <row r="2" spans="1:3" ht="13.8" thickTop="1" x14ac:dyDescent="0.25">
      <c r="A2" s="51" t="s">
        <v>30</v>
      </c>
      <c r="B2" s="61" t="s">
        <v>31</v>
      </c>
      <c r="C2" s="49" t="s">
        <v>32</v>
      </c>
    </row>
    <row r="3" spans="1:3" ht="26.4" x14ac:dyDescent="0.25">
      <c r="A3" s="47">
        <v>1</v>
      </c>
      <c r="B3" s="32" t="s">
        <v>173</v>
      </c>
      <c r="C3" s="49"/>
    </row>
    <row r="4" spans="1:3" x14ac:dyDescent="0.25">
      <c r="A4" s="47">
        <v>2</v>
      </c>
      <c r="B4" s="32" t="s">
        <v>174</v>
      </c>
      <c r="C4" s="49"/>
    </row>
    <row r="5" spans="1:3" x14ac:dyDescent="0.25">
      <c r="A5" s="47">
        <v>3</v>
      </c>
      <c r="B5" s="32" t="s">
        <v>167</v>
      </c>
      <c r="C5" s="47"/>
    </row>
    <row r="6" spans="1:3" x14ac:dyDescent="0.25">
      <c r="A6" s="47">
        <v>4</v>
      </c>
      <c r="B6" s="32"/>
      <c r="C6" s="47"/>
    </row>
  </sheetData>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dimension ref="A1"/>
  <sheetViews>
    <sheetView workbookViewId="0"/>
  </sheetViews>
  <sheetFormatPr baseColWidth="10" defaultColWidth="11.33203125" defaultRowHeight="13.8" x14ac:dyDescent="0.25"/>
  <cols>
    <col min="1" max="16384" width="11.33203125" style="65"/>
  </cols>
  <sheetData/>
  <sheetProtection algorithmName="SHA-512" hashValue="fU8N4s5rbI8miIrtB3iGsCMULA804ljElqFqHjBMtr20kX1LnFVQcNH63WVIB06GPws/So0FfLjh4+ybB7+lJg==" saltValue="bXaL4JY6SXsCbEZEkTuKwQ=="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BA451-9122-4E5D-8412-05A0B12AD6E0}">
  <dimension ref="A1:C6"/>
  <sheetViews>
    <sheetView workbookViewId="0">
      <selection activeCell="A2" sqref="A2:G2"/>
    </sheetView>
  </sheetViews>
  <sheetFormatPr baseColWidth="10" defaultColWidth="11.33203125" defaultRowHeight="13.2" x14ac:dyDescent="0.25"/>
  <cols>
    <col min="1" max="1" width="13.109375" style="44" customWidth="1"/>
    <col min="2" max="2" width="62" style="44" customWidth="1"/>
    <col min="3" max="16384" width="11.33203125" style="44"/>
  </cols>
  <sheetData>
    <row r="1" spans="1:3" ht="14.4" thickBot="1" x14ac:dyDescent="0.3">
      <c r="A1" s="46" t="s">
        <v>165</v>
      </c>
      <c r="B1" s="60">
        <v>4</v>
      </c>
      <c r="C1" s="49">
        <f>MAX($A$5:$A$25)-1</f>
        <v>3</v>
      </c>
    </row>
    <row r="2" spans="1:3" ht="13.8" thickTop="1" x14ac:dyDescent="0.25">
      <c r="A2" s="51" t="s">
        <v>30</v>
      </c>
      <c r="B2" s="61" t="s">
        <v>31</v>
      </c>
      <c r="C2" s="49" t="s">
        <v>32</v>
      </c>
    </row>
    <row r="3" spans="1:3" ht="26.4" x14ac:dyDescent="0.25">
      <c r="A3" s="47">
        <v>1</v>
      </c>
      <c r="B3" s="32" t="s">
        <v>173</v>
      </c>
      <c r="C3" s="49"/>
    </row>
    <row r="4" spans="1:3" x14ac:dyDescent="0.25">
      <c r="A4" s="47">
        <v>2</v>
      </c>
      <c r="B4" s="32" t="s">
        <v>174</v>
      </c>
      <c r="C4" s="49"/>
    </row>
    <row r="5" spans="1:3" x14ac:dyDescent="0.25">
      <c r="A5" s="47">
        <v>3</v>
      </c>
      <c r="B5" s="32" t="s">
        <v>167</v>
      </c>
      <c r="C5" s="47"/>
    </row>
    <row r="6" spans="1:3" x14ac:dyDescent="0.25">
      <c r="A6" s="47">
        <v>4</v>
      </c>
      <c r="B6" s="32"/>
      <c r="C6" s="47"/>
    </row>
  </sheetData>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7"/>
  <sheetViews>
    <sheetView workbookViewId="0">
      <selection activeCell="A2" sqref="A2:G2"/>
    </sheetView>
  </sheetViews>
  <sheetFormatPr baseColWidth="10" defaultColWidth="11.33203125" defaultRowHeight="13.2" x14ac:dyDescent="0.25"/>
  <cols>
    <col min="1" max="1" width="13.109375" style="44" customWidth="1"/>
    <col min="2" max="2" width="62" style="44" customWidth="1"/>
    <col min="3" max="16384" width="11.33203125" style="44"/>
  </cols>
  <sheetData>
    <row r="1" spans="1:3" ht="13.8" thickBot="1" x14ac:dyDescent="0.3">
      <c r="A1" s="49" t="s">
        <v>175</v>
      </c>
      <c r="B1" s="60">
        <v>5</v>
      </c>
      <c r="C1" s="49">
        <f>MAX($A$3:$A$26)-1</f>
        <v>4</v>
      </c>
    </row>
    <row r="2" spans="1:3" ht="13.8" thickTop="1" x14ac:dyDescent="0.25">
      <c r="A2" s="51" t="s">
        <v>30</v>
      </c>
      <c r="B2" s="61" t="s">
        <v>31</v>
      </c>
      <c r="C2" s="49" t="s">
        <v>32</v>
      </c>
    </row>
    <row r="3" spans="1:3" x14ac:dyDescent="0.25">
      <c r="A3" s="47">
        <v>1</v>
      </c>
      <c r="B3" s="32" t="s">
        <v>147</v>
      </c>
      <c r="C3" s="47"/>
    </row>
    <row r="4" spans="1:3" x14ac:dyDescent="0.25">
      <c r="A4" s="47">
        <v>2</v>
      </c>
      <c r="B4" s="32" t="s">
        <v>163</v>
      </c>
      <c r="C4" s="47"/>
    </row>
    <row r="5" spans="1:3" x14ac:dyDescent="0.25">
      <c r="A5" s="47">
        <v>3</v>
      </c>
      <c r="B5" s="74" t="s">
        <v>191</v>
      </c>
      <c r="C5" s="47"/>
    </row>
    <row r="6" spans="1:3" x14ac:dyDescent="0.25">
      <c r="A6" s="47">
        <v>4</v>
      </c>
      <c r="B6" s="32" t="s">
        <v>160</v>
      </c>
      <c r="C6" s="47"/>
    </row>
    <row r="7" spans="1:3" x14ac:dyDescent="0.25">
      <c r="A7" s="47">
        <v>5</v>
      </c>
      <c r="B7" s="32"/>
      <c r="C7" s="47"/>
    </row>
  </sheetData>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14"/>
  <sheetViews>
    <sheetView workbookViewId="0">
      <selection activeCell="A2" sqref="A2:G2"/>
    </sheetView>
  </sheetViews>
  <sheetFormatPr baseColWidth="10" defaultColWidth="11.33203125" defaultRowHeight="13.2" x14ac:dyDescent="0.25"/>
  <cols>
    <col min="1" max="1" width="13.109375" style="44" customWidth="1"/>
    <col min="2" max="2" width="62" style="44" customWidth="1"/>
    <col min="3" max="3" width="11.33203125" style="44"/>
    <col min="4" max="4" width="6.88671875" style="44" bestFit="1" customWidth="1"/>
    <col min="5" max="6" width="6.77734375" style="44" bestFit="1" customWidth="1"/>
    <col min="7" max="16384" width="11.33203125" style="44"/>
  </cols>
  <sheetData>
    <row r="1" spans="1:7" ht="13.8" thickBot="1" x14ac:dyDescent="0.3">
      <c r="A1" s="49" t="s">
        <v>192</v>
      </c>
      <c r="B1" s="60">
        <v>8</v>
      </c>
      <c r="C1" s="49">
        <f>MAX($A$3:$A$33)-1</f>
        <v>11</v>
      </c>
      <c r="D1" s="49" t="s">
        <v>192</v>
      </c>
      <c r="E1" s="49" t="s">
        <v>193</v>
      </c>
      <c r="F1" s="49" t="s">
        <v>246</v>
      </c>
      <c r="G1" s="49" t="s">
        <v>194</v>
      </c>
    </row>
    <row r="2" spans="1:7" ht="13.8" thickTop="1" x14ac:dyDescent="0.25">
      <c r="A2" s="51" t="s">
        <v>30</v>
      </c>
      <c r="B2" s="61" t="s">
        <v>31</v>
      </c>
      <c r="C2" s="49" t="s">
        <v>32</v>
      </c>
      <c r="D2" s="44">
        <v>11</v>
      </c>
      <c r="E2" s="44">
        <v>11</v>
      </c>
      <c r="F2" s="44">
        <v>11</v>
      </c>
      <c r="G2" s="44">
        <v>11</v>
      </c>
    </row>
    <row r="3" spans="1:7" x14ac:dyDescent="0.25">
      <c r="A3" s="47">
        <v>1</v>
      </c>
      <c r="B3" s="32" t="s">
        <v>200</v>
      </c>
      <c r="C3" s="47"/>
    </row>
    <row r="4" spans="1:7" x14ac:dyDescent="0.25">
      <c r="A4" s="47">
        <v>2</v>
      </c>
      <c r="B4" s="32" t="s">
        <v>201</v>
      </c>
      <c r="C4" s="47" t="s">
        <v>33</v>
      </c>
    </row>
    <row r="5" spans="1:7" x14ac:dyDescent="0.25">
      <c r="A5" s="47">
        <v>3</v>
      </c>
      <c r="B5" s="32" t="s">
        <v>202</v>
      </c>
      <c r="C5" s="47"/>
    </row>
    <row r="6" spans="1:7" ht="26.4" x14ac:dyDescent="0.25">
      <c r="A6" s="47">
        <v>4</v>
      </c>
      <c r="B6" s="32" t="s">
        <v>203</v>
      </c>
      <c r="C6" s="47"/>
    </row>
    <row r="7" spans="1:7" x14ac:dyDescent="0.25">
      <c r="A7" s="47">
        <v>5</v>
      </c>
      <c r="B7" s="32" t="s">
        <v>204</v>
      </c>
      <c r="C7" s="47"/>
    </row>
    <row r="8" spans="1:7" x14ac:dyDescent="0.25">
      <c r="A8" s="47">
        <v>6</v>
      </c>
      <c r="B8" s="32" t="s">
        <v>174</v>
      </c>
      <c r="C8" s="47"/>
    </row>
    <row r="9" spans="1:7" x14ac:dyDescent="0.25">
      <c r="A9" s="47">
        <v>7</v>
      </c>
      <c r="B9" s="32" t="s">
        <v>205</v>
      </c>
      <c r="C9" s="47"/>
    </row>
    <row r="10" spans="1:7" x14ac:dyDescent="0.25">
      <c r="A10" s="47">
        <v>8</v>
      </c>
      <c r="B10" s="32" t="s">
        <v>206</v>
      </c>
      <c r="C10" s="47"/>
    </row>
    <row r="11" spans="1:7" x14ac:dyDescent="0.25">
      <c r="A11" s="47">
        <v>9</v>
      </c>
      <c r="B11" s="32" t="s">
        <v>207</v>
      </c>
      <c r="C11" s="47"/>
    </row>
    <row r="12" spans="1:7" x14ac:dyDescent="0.25">
      <c r="A12" s="47">
        <v>10</v>
      </c>
      <c r="B12" s="44" t="s">
        <v>248</v>
      </c>
      <c r="C12" s="47"/>
    </row>
    <row r="13" spans="1:7" x14ac:dyDescent="0.25">
      <c r="A13" s="47">
        <v>11</v>
      </c>
      <c r="B13" s="32" t="s">
        <v>160</v>
      </c>
      <c r="C13" s="47"/>
    </row>
    <row r="14" spans="1:7" x14ac:dyDescent="0.25">
      <c r="A14" s="47">
        <v>12</v>
      </c>
      <c r="B14" s="32"/>
      <c r="C14" s="47"/>
    </row>
  </sheetData>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pageSetUpPr fitToPage="1"/>
  </sheetPr>
  <dimension ref="A1:E18"/>
  <sheetViews>
    <sheetView workbookViewId="0">
      <selection sqref="A1:C1"/>
    </sheetView>
  </sheetViews>
  <sheetFormatPr baseColWidth="10" defaultColWidth="11.33203125" defaultRowHeight="15.6" x14ac:dyDescent="0.3"/>
  <cols>
    <col min="1" max="3" width="27.77734375" style="5" customWidth="1"/>
    <col min="4" max="16384" width="11.33203125" style="5"/>
  </cols>
  <sheetData>
    <row r="1" spans="1:5" ht="27.75" customHeight="1" x14ac:dyDescent="0.3">
      <c r="A1" s="97" t="s">
        <v>39</v>
      </c>
      <c r="B1" s="97"/>
      <c r="C1" s="97"/>
    </row>
    <row r="2" spans="1:5" ht="54" customHeight="1" x14ac:dyDescent="0.3">
      <c r="A2" s="96" t="s">
        <v>68</v>
      </c>
      <c r="B2" s="96"/>
      <c r="C2" s="96"/>
    </row>
    <row r="3" spans="1:5" ht="98.4" customHeight="1" x14ac:dyDescent="0.3">
      <c r="A3" s="92" t="s">
        <v>35</v>
      </c>
      <c r="B3" s="92"/>
      <c r="C3" s="92"/>
    </row>
    <row r="4" spans="1:5" ht="39.9" customHeight="1" x14ac:dyDescent="0.3">
      <c r="A4" s="100" t="s">
        <v>40</v>
      </c>
      <c r="B4" s="100"/>
      <c r="C4" s="100"/>
    </row>
    <row r="5" spans="1:5" ht="96.75" customHeight="1" x14ac:dyDescent="0.3">
      <c r="A5" s="98" t="s">
        <v>69</v>
      </c>
      <c r="B5" s="93"/>
      <c r="C5" s="93"/>
    </row>
    <row r="6" spans="1:5" ht="96.75" customHeight="1" x14ac:dyDescent="0.3">
      <c r="A6" s="98" t="s">
        <v>70</v>
      </c>
      <c r="B6" s="92"/>
      <c r="C6" s="92"/>
    </row>
    <row r="7" spans="1:5" ht="117.75" customHeight="1" x14ac:dyDescent="0.3">
      <c r="A7" s="96" t="s">
        <v>71</v>
      </c>
      <c r="B7" s="99"/>
      <c r="C7" s="99"/>
      <c r="E7" s="6"/>
    </row>
    <row r="8" spans="1:5" ht="66.75" customHeight="1" x14ac:dyDescent="0.3">
      <c r="A8" s="94" t="s">
        <v>20</v>
      </c>
      <c r="B8" s="95"/>
      <c r="C8" s="93"/>
      <c r="E8" s="6"/>
    </row>
    <row r="9" spans="1:5" ht="31.2" x14ac:dyDescent="0.3">
      <c r="A9" s="7" t="s">
        <v>34</v>
      </c>
      <c r="B9" s="7" t="s">
        <v>37</v>
      </c>
    </row>
    <row r="10" spans="1:5" x14ac:dyDescent="0.3">
      <c r="A10" s="8">
        <v>1379</v>
      </c>
      <c r="B10" s="8">
        <v>1380</v>
      </c>
    </row>
    <row r="11" spans="1:5" x14ac:dyDescent="0.3">
      <c r="A11" s="8">
        <v>179.34</v>
      </c>
      <c r="B11" s="8">
        <v>179</v>
      </c>
    </row>
    <row r="12" spans="1:5" x14ac:dyDescent="0.3">
      <c r="A12" s="8">
        <v>80.12</v>
      </c>
      <c r="B12" s="8">
        <v>80.099999999999994</v>
      </c>
    </row>
    <row r="13" spans="1:5" x14ac:dyDescent="0.3">
      <c r="A13" s="8">
        <v>7.8</v>
      </c>
      <c r="B13" s="33">
        <v>7.8</v>
      </c>
    </row>
    <row r="14" spans="1:5" ht="24" hidden="1" customHeight="1" x14ac:dyDescent="0.3">
      <c r="A14" s="92"/>
      <c r="B14" s="93"/>
      <c r="C14" s="93"/>
    </row>
    <row r="15" spans="1:5" ht="126" customHeight="1" x14ac:dyDescent="0.3">
      <c r="A15" s="96" t="s">
        <v>72</v>
      </c>
      <c r="B15" s="96"/>
      <c r="C15" s="96"/>
    </row>
    <row r="16" spans="1:5" ht="84.15" customHeight="1" x14ac:dyDescent="0.3">
      <c r="A16" s="96" t="s">
        <v>73</v>
      </c>
      <c r="B16" s="96"/>
      <c r="C16" s="96"/>
    </row>
    <row r="17" spans="1:3" ht="50.1" customHeight="1" x14ac:dyDescent="0.3">
      <c r="A17" s="92" t="s">
        <v>74</v>
      </c>
      <c r="B17" s="93"/>
      <c r="C17" s="93"/>
    </row>
    <row r="18" spans="1:3" ht="80.400000000000006" customHeight="1" x14ac:dyDescent="0.3">
      <c r="A18" s="92" t="s">
        <v>19</v>
      </c>
      <c r="B18" s="93"/>
      <c r="C18" s="93"/>
    </row>
  </sheetData>
  <sheetProtection password="CAA1" sheet="1" objects="1" scenarios="1"/>
  <mergeCells count="13">
    <mergeCell ref="A1:C1"/>
    <mergeCell ref="A2:C2"/>
    <mergeCell ref="A5:C5"/>
    <mergeCell ref="A7:C7"/>
    <mergeCell ref="A3:C3"/>
    <mergeCell ref="A4:C4"/>
    <mergeCell ref="A6:C6"/>
    <mergeCell ref="A17:C17"/>
    <mergeCell ref="A8:C8"/>
    <mergeCell ref="A18:C18"/>
    <mergeCell ref="A14:C14"/>
    <mergeCell ref="A15:C15"/>
    <mergeCell ref="A16:C16"/>
  </mergeCells>
  <phoneticPr fontId="0" type="noConversion"/>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D16"/>
  <sheetViews>
    <sheetView workbookViewId="0">
      <selection sqref="A1:C1"/>
    </sheetView>
  </sheetViews>
  <sheetFormatPr baseColWidth="10" defaultColWidth="11.33203125" defaultRowHeight="15.6" x14ac:dyDescent="0.3"/>
  <cols>
    <col min="1" max="3" width="27.77734375" style="1" customWidth="1"/>
    <col min="4" max="16384" width="11.33203125" style="1"/>
  </cols>
  <sheetData>
    <row r="1" spans="1:4" x14ac:dyDescent="0.3">
      <c r="A1" s="3" t="s">
        <v>9</v>
      </c>
      <c r="B1" s="3"/>
      <c r="C1" s="3"/>
      <c r="D1" s="3"/>
    </row>
    <row r="2" spans="1:4" ht="72" customHeight="1" x14ac:dyDescent="0.3">
      <c r="A2" s="96" t="s">
        <v>23</v>
      </c>
      <c r="B2" s="99"/>
      <c r="C2" s="99"/>
    </row>
    <row r="3" spans="1:4" ht="59.25" customHeight="1" x14ac:dyDescent="0.3">
      <c r="A3" s="96" t="s">
        <v>24</v>
      </c>
      <c r="B3" s="99"/>
      <c r="C3" s="99"/>
    </row>
    <row r="4" spans="1:4" ht="108" customHeight="1" x14ac:dyDescent="0.3">
      <c r="A4" s="96" t="s">
        <v>25</v>
      </c>
      <c r="B4" s="99"/>
      <c r="C4" s="99"/>
    </row>
    <row r="5" spans="1:4" ht="154.5" customHeight="1" x14ac:dyDescent="0.3">
      <c r="A5" s="96" t="s">
        <v>26</v>
      </c>
      <c r="B5" s="96"/>
      <c r="C5" s="96"/>
    </row>
    <row r="6" spans="1:4" ht="141.75" customHeight="1" x14ac:dyDescent="0.3">
      <c r="A6" s="96" t="s">
        <v>27</v>
      </c>
      <c r="B6" s="96"/>
      <c r="C6" s="96"/>
    </row>
    <row r="7" spans="1:4" ht="195" customHeight="1" x14ac:dyDescent="0.3">
      <c r="A7" s="96" t="s">
        <v>28</v>
      </c>
      <c r="B7" s="99"/>
      <c r="C7" s="99"/>
    </row>
    <row r="8" spans="1:4" ht="79.5" customHeight="1" x14ac:dyDescent="0.3">
      <c r="A8" s="96" t="s">
        <v>53</v>
      </c>
      <c r="B8" s="99"/>
      <c r="C8" s="99"/>
    </row>
    <row r="9" spans="1:4" x14ac:dyDescent="0.3">
      <c r="A9" s="99"/>
      <c r="B9" s="99"/>
      <c r="C9" s="99"/>
    </row>
    <row r="10" spans="1:4" x14ac:dyDescent="0.3">
      <c r="A10" s="99"/>
      <c r="B10" s="99"/>
      <c r="C10" s="99"/>
    </row>
    <row r="11" spans="1:4" x14ac:dyDescent="0.3">
      <c r="A11" s="99"/>
      <c r="B11" s="99"/>
      <c r="C11" s="99"/>
    </row>
    <row r="12" spans="1:4" x14ac:dyDescent="0.3">
      <c r="A12" s="99"/>
      <c r="B12" s="99"/>
      <c r="C12" s="99"/>
    </row>
    <row r="13" spans="1:4" x14ac:dyDescent="0.3">
      <c r="A13" s="99"/>
      <c r="B13" s="99"/>
      <c r="C13" s="99"/>
    </row>
    <row r="14" spans="1:4" x14ac:dyDescent="0.3">
      <c r="A14" s="99"/>
      <c r="B14" s="99"/>
      <c r="C14" s="99"/>
    </row>
    <row r="15" spans="1:4" x14ac:dyDescent="0.3">
      <c r="A15" s="99"/>
      <c r="B15" s="99"/>
      <c r="C15" s="99"/>
    </row>
    <row r="16" spans="1:4" x14ac:dyDescent="0.3">
      <c r="A16" s="99"/>
      <c r="B16" s="99"/>
      <c r="C16" s="99"/>
    </row>
  </sheetData>
  <sheetProtection password="CAA1" sheet="1" objects="1" scenarios="1"/>
  <mergeCells count="15">
    <mergeCell ref="A2:C2"/>
    <mergeCell ref="A4:C4"/>
    <mergeCell ref="A7:C7"/>
    <mergeCell ref="A8:C8"/>
    <mergeCell ref="A3:C3"/>
    <mergeCell ref="A5:C5"/>
    <mergeCell ref="A6:C6"/>
    <mergeCell ref="A15:C15"/>
    <mergeCell ref="A16:C16"/>
    <mergeCell ref="A9:C9"/>
    <mergeCell ref="A10:C10"/>
    <mergeCell ref="A11:C11"/>
    <mergeCell ref="A12:C12"/>
    <mergeCell ref="A13:C13"/>
    <mergeCell ref="A14:C14"/>
  </mergeCells>
  <phoneticPr fontId="0" type="noConversion"/>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21"/>
  <dimension ref="A1:C7"/>
  <sheetViews>
    <sheetView workbookViewId="0">
      <selection sqref="A1:C1"/>
    </sheetView>
  </sheetViews>
  <sheetFormatPr baseColWidth="10" defaultColWidth="11.33203125" defaultRowHeight="13.8" x14ac:dyDescent="0.25"/>
  <cols>
    <col min="1" max="3" width="27.77734375" customWidth="1"/>
  </cols>
  <sheetData>
    <row r="1" spans="1:3" ht="15.6" x14ac:dyDescent="0.3">
      <c r="A1" s="88" t="s">
        <v>55</v>
      </c>
      <c r="B1" s="88"/>
      <c r="C1" s="88"/>
    </row>
    <row r="2" spans="1:3" ht="80.099999999999994" customHeight="1" x14ac:dyDescent="0.25">
      <c r="A2" s="89" t="s">
        <v>62</v>
      </c>
      <c r="B2" s="90"/>
      <c r="C2" s="90"/>
    </row>
    <row r="3" spans="1:3" ht="60" customHeight="1" x14ac:dyDescent="0.25">
      <c r="A3" s="89" t="s">
        <v>75</v>
      </c>
      <c r="B3" s="90"/>
      <c r="C3" s="90"/>
    </row>
    <row r="4" spans="1:3" ht="60.75" customHeight="1" x14ac:dyDescent="0.25">
      <c r="A4" s="89" t="s">
        <v>56</v>
      </c>
      <c r="B4" s="90"/>
      <c r="C4" s="90"/>
    </row>
    <row r="5" spans="1:3" ht="50.1" customHeight="1" x14ac:dyDescent="0.25">
      <c r="A5" s="89" t="s">
        <v>76</v>
      </c>
      <c r="B5" s="89"/>
      <c r="C5" s="89"/>
    </row>
    <row r="6" spans="1:3" ht="80.099999999999994" customHeight="1" x14ac:dyDescent="0.25">
      <c r="A6" s="89" t="s">
        <v>77</v>
      </c>
      <c r="B6" s="90"/>
      <c r="C6" s="90"/>
    </row>
    <row r="7" spans="1:3" ht="65.099999999999994" customHeight="1" x14ac:dyDescent="0.25">
      <c r="A7" s="89" t="s">
        <v>81</v>
      </c>
      <c r="B7" s="90"/>
      <c r="C7" s="90"/>
    </row>
  </sheetData>
  <sheetProtection algorithmName="SHA-512" hashValue="U1yYvIGpt6E/tjwwGazvrDT83/J2b/sPNPq5/vpGQ1I9Mhsubfyv/RDC3Aw7fx4v3Q868Ev8GukCDvpeD23pvg==" saltValue="iwUzNnXGxf+QYC/2Zm2XWA==" spinCount="100000" sheet="1" objects="1" scenarios="1"/>
  <mergeCells count="7">
    <mergeCell ref="A7:C7"/>
    <mergeCell ref="A5:C5"/>
    <mergeCell ref="A6:C6"/>
    <mergeCell ref="A1:C1"/>
    <mergeCell ref="A2:C2"/>
    <mergeCell ref="A3:C3"/>
    <mergeCell ref="A4:C4"/>
  </mergeCells>
  <phoneticPr fontId="0" type="noConversion"/>
  <pageMargins left="0.98425196850393704" right="0.59055118110236227" top="0.78740157480314965" bottom="0.78740157480314965" header="0.39370078740157483" footer="0.3937007874015748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0"/>
  <sheetViews>
    <sheetView zoomScale="120" zoomScaleNormal="120" workbookViewId="0">
      <selection sqref="A1:H1"/>
    </sheetView>
  </sheetViews>
  <sheetFormatPr baseColWidth="10" defaultColWidth="11.44140625" defaultRowHeight="13.8" x14ac:dyDescent="0.25"/>
  <cols>
    <col min="1" max="8" width="10.6640625" style="73" customWidth="1"/>
    <col min="9" max="256" width="11.44140625" style="73"/>
    <col min="257" max="264" width="10.6640625" style="73" customWidth="1"/>
    <col min="265" max="512" width="11.44140625" style="73"/>
    <col min="513" max="520" width="10.6640625" style="73" customWidth="1"/>
    <col min="521" max="768" width="11.44140625" style="73"/>
    <col min="769" max="776" width="10.6640625" style="73" customWidth="1"/>
    <col min="777" max="1024" width="11.44140625" style="73"/>
    <col min="1025" max="1032" width="10.6640625" style="73" customWidth="1"/>
    <col min="1033" max="1280" width="11.44140625" style="73"/>
    <col min="1281" max="1288" width="10.6640625" style="73" customWidth="1"/>
    <col min="1289" max="1536" width="11.44140625" style="73"/>
    <col min="1537" max="1544" width="10.6640625" style="73" customWidth="1"/>
    <col min="1545" max="1792" width="11.44140625" style="73"/>
    <col min="1793" max="1800" width="10.6640625" style="73" customWidth="1"/>
    <col min="1801" max="2048" width="11.44140625" style="73"/>
    <col min="2049" max="2056" width="10.6640625" style="73" customWidth="1"/>
    <col min="2057" max="2304" width="11.44140625" style="73"/>
    <col min="2305" max="2312" width="10.6640625" style="73" customWidth="1"/>
    <col min="2313" max="2560" width="11.44140625" style="73"/>
    <col min="2561" max="2568" width="10.6640625" style="73" customWidth="1"/>
    <col min="2569" max="2816" width="11.44140625" style="73"/>
    <col min="2817" max="2824" width="10.6640625" style="73" customWidth="1"/>
    <col min="2825" max="3072" width="11.44140625" style="73"/>
    <col min="3073" max="3080" width="10.6640625" style="73" customWidth="1"/>
    <col min="3081" max="3328" width="11.44140625" style="73"/>
    <col min="3329" max="3336" width="10.6640625" style="73" customWidth="1"/>
    <col min="3337" max="3584" width="11.44140625" style="73"/>
    <col min="3585" max="3592" width="10.6640625" style="73" customWidth="1"/>
    <col min="3593" max="3840" width="11.44140625" style="73"/>
    <col min="3841" max="3848" width="10.6640625" style="73" customWidth="1"/>
    <col min="3849" max="4096" width="11.44140625" style="73"/>
    <col min="4097" max="4104" width="10.6640625" style="73" customWidth="1"/>
    <col min="4105" max="4352" width="11.44140625" style="73"/>
    <col min="4353" max="4360" width="10.6640625" style="73" customWidth="1"/>
    <col min="4361" max="4608" width="11.44140625" style="73"/>
    <col min="4609" max="4616" width="10.6640625" style="73" customWidth="1"/>
    <col min="4617" max="4864" width="11.44140625" style="73"/>
    <col min="4865" max="4872" width="10.6640625" style="73" customWidth="1"/>
    <col min="4873" max="5120" width="11.44140625" style="73"/>
    <col min="5121" max="5128" width="10.6640625" style="73" customWidth="1"/>
    <col min="5129" max="5376" width="11.44140625" style="73"/>
    <col min="5377" max="5384" width="10.6640625" style="73" customWidth="1"/>
    <col min="5385" max="5632" width="11.44140625" style="73"/>
    <col min="5633" max="5640" width="10.6640625" style="73" customWidth="1"/>
    <col min="5641" max="5888" width="11.44140625" style="73"/>
    <col min="5889" max="5896" width="10.6640625" style="73" customWidth="1"/>
    <col min="5897" max="6144" width="11.44140625" style="73"/>
    <col min="6145" max="6152" width="10.6640625" style="73" customWidth="1"/>
    <col min="6153" max="6400" width="11.44140625" style="73"/>
    <col min="6401" max="6408" width="10.6640625" style="73" customWidth="1"/>
    <col min="6409" max="6656" width="11.44140625" style="73"/>
    <col min="6657" max="6664" width="10.6640625" style="73" customWidth="1"/>
    <col min="6665" max="6912" width="11.44140625" style="73"/>
    <col min="6913" max="6920" width="10.6640625" style="73" customWidth="1"/>
    <col min="6921" max="7168" width="11.44140625" style="73"/>
    <col min="7169" max="7176" width="10.6640625" style="73" customWidth="1"/>
    <col min="7177" max="7424" width="11.44140625" style="73"/>
    <col min="7425" max="7432" width="10.6640625" style="73" customWidth="1"/>
    <col min="7433" max="7680" width="11.44140625" style="73"/>
    <col min="7681" max="7688" width="10.6640625" style="73" customWidth="1"/>
    <col min="7689" max="7936" width="11.44140625" style="73"/>
    <col min="7937" max="7944" width="10.6640625" style="73" customWidth="1"/>
    <col min="7945" max="8192" width="11.44140625" style="73"/>
    <col min="8193" max="8200" width="10.6640625" style="73" customWidth="1"/>
    <col min="8201" max="8448" width="11.44140625" style="73"/>
    <col min="8449" max="8456" width="10.6640625" style="73" customWidth="1"/>
    <col min="8457" max="8704" width="11.44140625" style="73"/>
    <col min="8705" max="8712" width="10.6640625" style="73" customWidth="1"/>
    <col min="8713" max="8960" width="11.44140625" style="73"/>
    <col min="8961" max="8968" width="10.6640625" style="73" customWidth="1"/>
    <col min="8969" max="9216" width="11.44140625" style="73"/>
    <col min="9217" max="9224" width="10.6640625" style="73" customWidth="1"/>
    <col min="9225" max="9472" width="11.44140625" style="73"/>
    <col min="9473" max="9480" width="10.6640625" style="73" customWidth="1"/>
    <col min="9481" max="9728" width="11.44140625" style="73"/>
    <col min="9729" max="9736" width="10.6640625" style="73" customWidth="1"/>
    <col min="9737" max="9984" width="11.44140625" style="73"/>
    <col min="9985" max="9992" width="10.6640625" style="73" customWidth="1"/>
    <col min="9993" max="10240" width="11.44140625" style="73"/>
    <col min="10241" max="10248" width="10.6640625" style="73" customWidth="1"/>
    <col min="10249" max="10496" width="11.44140625" style="73"/>
    <col min="10497" max="10504" width="10.6640625" style="73" customWidth="1"/>
    <col min="10505" max="10752" width="11.44140625" style="73"/>
    <col min="10753" max="10760" width="10.6640625" style="73" customWidth="1"/>
    <col min="10761" max="11008" width="11.44140625" style="73"/>
    <col min="11009" max="11016" width="10.6640625" style="73" customWidth="1"/>
    <col min="11017" max="11264" width="11.44140625" style="73"/>
    <col min="11265" max="11272" width="10.6640625" style="73" customWidth="1"/>
    <col min="11273" max="11520" width="11.44140625" style="73"/>
    <col min="11521" max="11528" width="10.6640625" style="73" customWidth="1"/>
    <col min="11529" max="11776" width="11.44140625" style="73"/>
    <col min="11777" max="11784" width="10.6640625" style="73" customWidth="1"/>
    <col min="11785" max="12032" width="11.44140625" style="73"/>
    <col min="12033" max="12040" width="10.6640625" style="73" customWidth="1"/>
    <col min="12041" max="12288" width="11.44140625" style="73"/>
    <col min="12289" max="12296" width="10.6640625" style="73" customWidth="1"/>
    <col min="12297" max="12544" width="11.44140625" style="73"/>
    <col min="12545" max="12552" width="10.6640625" style="73" customWidth="1"/>
    <col min="12553" max="12800" width="11.44140625" style="73"/>
    <col min="12801" max="12808" width="10.6640625" style="73" customWidth="1"/>
    <col min="12809" max="13056" width="11.44140625" style="73"/>
    <col min="13057" max="13064" width="10.6640625" style="73" customWidth="1"/>
    <col min="13065" max="13312" width="11.44140625" style="73"/>
    <col min="13313" max="13320" width="10.6640625" style="73" customWidth="1"/>
    <col min="13321" max="13568" width="11.44140625" style="73"/>
    <col min="13569" max="13576" width="10.6640625" style="73" customWidth="1"/>
    <col min="13577" max="13824" width="11.44140625" style="73"/>
    <col min="13825" max="13832" width="10.6640625" style="73" customWidth="1"/>
    <col min="13833" max="14080" width="11.44140625" style="73"/>
    <col min="14081" max="14088" width="10.6640625" style="73" customWidth="1"/>
    <col min="14089" max="14336" width="11.44140625" style="73"/>
    <col min="14337" max="14344" width="10.6640625" style="73" customWidth="1"/>
    <col min="14345" max="14592" width="11.44140625" style="73"/>
    <col min="14593" max="14600" width="10.6640625" style="73" customWidth="1"/>
    <col min="14601" max="14848" width="11.44140625" style="73"/>
    <col min="14849" max="14856" width="10.6640625" style="73" customWidth="1"/>
    <col min="14857" max="15104" width="11.44140625" style="73"/>
    <col min="15105" max="15112" width="10.6640625" style="73" customWidth="1"/>
    <col min="15113" max="15360" width="11.44140625" style="73"/>
    <col min="15361" max="15368" width="10.6640625" style="73" customWidth="1"/>
    <col min="15369" max="15616" width="11.44140625" style="73"/>
    <col min="15617" max="15624" width="10.6640625" style="73" customWidth="1"/>
    <col min="15625" max="15872" width="11.44140625" style="73"/>
    <col min="15873" max="15880" width="10.6640625" style="73" customWidth="1"/>
    <col min="15881" max="16128" width="11.44140625" style="73"/>
    <col min="16129" max="16136" width="10.6640625" style="73" customWidth="1"/>
    <col min="16137" max="16384" width="11.44140625" style="73"/>
  </cols>
  <sheetData>
    <row r="1" spans="1:8" ht="20.100000000000001" customHeight="1" x14ac:dyDescent="0.3">
      <c r="A1" s="102" t="s">
        <v>176</v>
      </c>
      <c r="B1" s="102"/>
      <c r="C1" s="102"/>
      <c r="D1" s="102"/>
      <c r="E1" s="102"/>
      <c r="F1" s="102"/>
      <c r="G1" s="102"/>
      <c r="H1" s="102"/>
    </row>
    <row r="2" spans="1:8" ht="34.950000000000003" customHeight="1" x14ac:dyDescent="0.25">
      <c r="A2" s="101" t="s">
        <v>177</v>
      </c>
      <c r="B2" s="101"/>
      <c r="C2" s="101"/>
      <c r="D2" s="101"/>
      <c r="E2" s="101"/>
      <c r="F2" s="101"/>
      <c r="G2" s="101"/>
      <c r="H2" s="101"/>
    </row>
    <row r="3" spans="1:8" ht="34.950000000000003" customHeight="1" x14ac:dyDescent="0.25">
      <c r="A3" s="101" t="s">
        <v>178</v>
      </c>
      <c r="B3" s="101"/>
      <c r="C3" s="101"/>
      <c r="D3" s="101"/>
      <c r="E3" s="101"/>
      <c r="F3" s="101"/>
      <c r="G3" s="101"/>
      <c r="H3" s="101"/>
    </row>
    <row r="4" spans="1:8" ht="70.2" customHeight="1" x14ac:dyDescent="0.25">
      <c r="A4" s="101" t="s">
        <v>179</v>
      </c>
      <c r="B4" s="101"/>
      <c r="C4" s="101"/>
      <c r="D4" s="101"/>
      <c r="E4" s="101"/>
      <c r="F4" s="101"/>
      <c r="G4" s="101"/>
      <c r="H4" s="101"/>
    </row>
    <row r="5" spans="1:8" ht="52.95" customHeight="1" x14ac:dyDescent="0.25">
      <c r="A5" s="101" t="s">
        <v>180</v>
      </c>
      <c r="B5" s="101"/>
      <c r="C5" s="101"/>
      <c r="D5" s="101"/>
      <c r="E5" s="101"/>
      <c r="F5" s="101"/>
      <c r="G5" s="101"/>
      <c r="H5" s="101"/>
    </row>
    <row r="6" spans="1:8" ht="34.950000000000003" customHeight="1" x14ac:dyDescent="0.25">
      <c r="A6" s="101" t="s">
        <v>181</v>
      </c>
      <c r="B6" s="101"/>
      <c r="C6" s="101"/>
      <c r="D6" s="101"/>
      <c r="E6" s="101"/>
      <c r="F6" s="101"/>
      <c r="G6" s="101"/>
      <c r="H6" s="101"/>
    </row>
    <row r="7" spans="1:8" ht="88.2" customHeight="1" x14ac:dyDescent="0.25">
      <c r="A7" s="101" t="s">
        <v>182</v>
      </c>
      <c r="B7" s="101"/>
      <c r="C7" s="101"/>
      <c r="D7" s="101"/>
      <c r="E7" s="101"/>
      <c r="F7" s="101"/>
      <c r="G7" s="101"/>
      <c r="H7" s="101"/>
    </row>
    <row r="8" spans="1:8" ht="88.2" customHeight="1" x14ac:dyDescent="0.25">
      <c r="A8" s="101" t="s">
        <v>183</v>
      </c>
      <c r="B8" s="101"/>
      <c r="C8" s="101"/>
      <c r="D8" s="101"/>
      <c r="E8" s="101"/>
      <c r="F8" s="101"/>
      <c r="G8" s="101"/>
      <c r="H8" s="101"/>
    </row>
    <row r="9" spans="1:8" ht="70.2" customHeight="1" x14ac:dyDescent="0.25">
      <c r="A9" s="101" t="s">
        <v>184</v>
      </c>
      <c r="B9" s="101"/>
      <c r="C9" s="101"/>
      <c r="D9" s="101"/>
      <c r="E9" s="101"/>
      <c r="F9" s="101"/>
      <c r="G9" s="101"/>
      <c r="H9" s="101"/>
    </row>
    <row r="10" spans="1:8" ht="52.95" customHeight="1" x14ac:dyDescent="0.25">
      <c r="A10" s="101" t="s">
        <v>185</v>
      </c>
      <c r="B10" s="101"/>
      <c r="C10" s="101"/>
      <c r="D10" s="101"/>
      <c r="E10" s="101"/>
      <c r="F10" s="101"/>
      <c r="G10" s="101"/>
      <c r="H10" s="101"/>
    </row>
    <row r="11" spans="1:8" ht="70.2" customHeight="1" x14ac:dyDescent="0.25">
      <c r="A11" s="101" t="s">
        <v>186</v>
      </c>
      <c r="B11" s="101"/>
      <c r="C11" s="101"/>
      <c r="D11" s="101"/>
      <c r="E11" s="101"/>
      <c r="F11" s="101"/>
      <c r="G11" s="101"/>
      <c r="H11" s="101"/>
    </row>
    <row r="12" spans="1:8" ht="34.950000000000003" customHeight="1" x14ac:dyDescent="0.25">
      <c r="A12" s="101" t="s">
        <v>187</v>
      </c>
      <c r="B12" s="101"/>
      <c r="C12" s="101"/>
      <c r="D12" s="101"/>
      <c r="E12" s="101"/>
      <c r="F12" s="101"/>
      <c r="G12" s="101"/>
      <c r="H12" s="101"/>
    </row>
    <row r="13" spans="1:8" ht="97.2" customHeight="1" x14ac:dyDescent="0.25">
      <c r="A13" s="101" t="s">
        <v>188</v>
      </c>
      <c r="B13" s="101"/>
      <c r="C13" s="101"/>
      <c r="D13" s="101"/>
      <c r="E13" s="101"/>
      <c r="F13" s="101"/>
      <c r="G13" s="101"/>
      <c r="H13" s="101"/>
    </row>
    <row r="14" spans="1:8" ht="97.2" customHeight="1" x14ac:dyDescent="0.25">
      <c r="A14" s="101" t="s">
        <v>189</v>
      </c>
      <c r="B14" s="101"/>
      <c r="C14" s="101"/>
      <c r="D14" s="101"/>
      <c r="E14" s="101"/>
      <c r="F14" s="101"/>
      <c r="G14" s="101"/>
      <c r="H14" s="101"/>
    </row>
    <row r="15" spans="1:8" ht="20.100000000000001" customHeight="1" x14ac:dyDescent="0.25">
      <c r="A15" s="101" t="s">
        <v>190</v>
      </c>
      <c r="B15" s="101"/>
      <c r="C15" s="101"/>
      <c r="D15" s="101"/>
      <c r="E15" s="101"/>
      <c r="F15" s="101"/>
      <c r="G15" s="101"/>
      <c r="H15" s="101"/>
    </row>
    <row r="16" spans="1:8" x14ac:dyDescent="0.25">
      <c r="A16" s="101"/>
      <c r="B16" s="101"/>
      <c r="C16" s="101"/>
      <c r="D16" s="101"/>
      <c r="E16" s="101"/>
      <c r="F16" s="101"/>
      <c r="G16" s="101"/>
      <c r="H16" s="101"/>
    </row>
    <row r="17" spans="1:8" x14ac:dyDescent="0.25">
      <c r="A17" s="101"/>
      <c r="B17" s="101"/>
      <c r="C17" s="101"/>
      <c r="D17" s="101"/>
      <c r="E17" s="101"/>
      <c r="F17" s="101"/>
      <c r="G17" s="101"/>
      <c r="H17" s="101"/>
    </row>
    <row r="18" spans="1:8" x14ac:dyDescent="0.25">
      <c r="A18" s="101"/>
      <c r="B18" s="101"/>
      <c r="C18" s="101"/>
      <c r="D18" s="101"/>
      <c r="E18" s="101"/>
      <c r="F18" s="101"/>
      <c r="G18" s="101"/>
      <c r="H18" s="101"/>
    </row>
    <row r="19" spans="1:8" x14ac:dyDescent="0.25">
      <c r="A19" s="101"/>
      <c r="B19" s="101"/>
      <c r="C19" s="101"/>
      <c r="D19" s="101"/>
      <c r="E19" s="101"/>
      <c r="F19" s="101"/>
      <c r="G19" s="101"/>
      <c r="H19" s="101"/>
    </row>
    <row r="20" spans="1:8" x14ac:dyDescent="0.25">
      <c r="A20" s="101"/>
      <c r="B20" s="101"/>
      <c r="C20" s="101"/>
      <c r="D20" s="101"/>
      <c r="E20" s="101"/>
      <c r="F20" s="101"/>
      <c r="G20" s="101"/>
      <c r="H20" s="101"/>
    </row>
  </sheetData>
  <sheetProtection algorithmName="SHA-512" hashValue="LcazDhArXVuq6By6zDFa1yHZjcnAlTYD85Fx+5I0Plj/mFtUF62DcOb15VBzciWOocBwUe8LaEslEUVKMXu/uw==" saltValue="Edgyk/WRBzHAwHO0eLp/BQ=="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33203125" defaultRowHeight="13.8" x14ac:dyDescent="0.25"/>
  <cols>
    <col min="1" max="1" width="25.109375" style="37" bestFit="1" customWidth="1"/>
    <col min="2" max="2" width="39" style="37" customWidth="1"/>
    <col min="3" max="16384" width="11.33203125" style="37"/>
  </cols>
  <sheetData>
    <row r="1" spans="1:7" ht="20.100000000000001" customHeight="1" x14ac:dyDescent="0.25">
      <c r="A1" s="36" t="s">
        <v>46</v>
      </c>
      <c r="C1" s="38" t="s">
        <v>47</v>
      </c>
    </row>
    <row r="2" spans="1:7" ht="20.100000000000001" customHeight="1" x14ac:dyDescent="0.25">
      <c r="A2" s="37" t="s">
        <v>48</v>
      </c>
      <c r="B2" s="39"/>
      <c r="C2" s="37" t="s">
        <v>48</v>
      </c>
    </row>
    <row r="3" spans="1:7" ht="20.100000000000001" customHeight="1" x14ac:dyDescent="0.25">
      <c r="A3" s="37" t="s">
        <v>49</v>
      </c>
      <c r="B3" s="66"/>
      <c r="C3" s="37" t="s">
        <v>50</v>
      </c>
    </row>
    <row r="4" spans="1:7" ht="20.100000000000001" customHeight="1" x14ac:dyDescent="0.25">
      <c r="A4" s="37" t="s">
        <v>51</v>
      </c>
      <c r="B4" s="39"/>
      <c r="C4" s="37" t="s">
        <v>52</v>
      </c>
    </row>
    <row r="5" spans="1:7" ht="20.100000000000001" customHeight="1" x14ac:dyDescent="0.25"/>
    <row r="6" spans="1:7" ht="45" customHeight="1" x14ac:dyDescent="0.25">
      <c r="A6" s="106" t="s">
        <v>251</v>
      </c>
      <c r="B6" s="107"/>
      <c r="C6" s="107"/>
      <c r="D6" s="107"/>
      <c r="E6" s="107"/>
      <c r="F6" s="107"/>
      <c r="G6" s="107"/>
    </row>
    <row r="7" spans="1:7" ht="15" customHeight="1" x14ac:dyDescent="0.25">
      <c r="A7" s="81"/>
      <c r="B7" s="81"/>
      <c r="C7" s="81"/>
      <c r="D7" s="81"/>
      <c r="E7" s="81"/>
      <c r="F7" s="81"/>
      <c r="G7" s="81"/>
    </row>
    <row r="8" spans="1:7" ht="45" customHeight="1" x14ac:dyDescent="0.25">
      <c r="A8" s="106" t="s">
        <v>252</v>
      </c>
      <c r="B8" s="107"/>
      <c r="C8" s="107"/>
      <c r="D8" s="107"/>
      <c r="E8" s="107"/>
      <c r="F8" s="107"/>
      <c r="G8" s="107"/>
    </row>
    <row r="9" spans="1:7" ht="20.100000000000001" customHeight="1" x14ac:dyDescent="0.25">
      <c r="A9" s="82"/>
      <c r="B9" s="82"/>
      <c r="C9" s="82"/>
      <c r="D9" s="82"/>
      <c r="E9" s="82"/>
      <c r="F9" s="82"/>
      <c r="G9" s="82"/>
    </row>
    <row r="10" spans="1:7" ht="45" customHeight="1" x14ac:dyDescent="0.25">
      <c r="A10" s="103" t="s">
        <v>253</v>
      </c>
      <c r="B10" s="103"/>
      <c r="C10" s="103"/>
      <c r="D10" s="103"/>
      <c r="E10" s="103"/>
      <c r="F10" s="103"/>
      <c r="G10" s="103"/>
    </row>
    <row r="11" spans="1:7" ht="45" customHeight="1" x14ac:dyDescent="0.25">
      <c r="A11" s="103" t="s">
        <v>254</v>
      </c>
      <c r="B11" s="104"/>
      <c r="C11" s="104"/>
      <c r="D11" s="104"/>
      <c r="E11" s="104"/>
      <c r="F11" s="104"/>
      <c r="G11" s="104"/>
    </row>
    <row r="12" spans="1:7" ht="45" customHeight="1" x14ac:dyDescent="0.25">
      <c r="A12" s="103" t="s">
        <v>109</v>
      </c>
      <c r="B12" s="103"/>
      <c r="C12" s="104" t="s">
        <v>110</v>
      </c>
      <c r="D12" s="104"/>
      <c r="E12" s="104"/>
      <c r="F12" s="104"/>
      <c r="G12" s="83"/>
    </row>
    <row r="13" spans="1:7" ht="45" customHeight="1" x14ac:dyDescent="0.25">
      <c r="A13" s="62"/>
      <c r="B13" s="62"/>
      <c r="C13" s="63"/>
      <c r="D13" s="63"/>
      <c r="E13" s="63"/>
      <c r="F13" s="63"/>
      <c r="G13" s="63"/>
    </row>
    <row r="15" spans="1:7" x14ac:dyDescent="0.25">
      <c r="A15" s="37" t="s">
        <v>58</v>
      </c>
      <c r="B15" s="66"/>
      <c r="C15" s="105" t="s">
        <v>79</v>
      </c>
      <c r="D15" s="105"/>
      <c r="E15" s="105"/>
    </row>
    <row r="16" spans="1:7" x14ac:dyDescent="0.25">
      <c r="A16" s="37" t="s">
        <v>59</v>
      </c>
      <c r="B16" s="40" t="str">
        <f>IF(ISBLANK(B15),"",IF(B3=B15,"Kontrolle erfolgreich - check ok","FEHLER - ERROR"))</f>
        <v/>
      </c>
      <c r="C16" s="37" t="s">
        <v>80</v>
      </c>
    </row>
    <row r="17" spans="2:2" x14ac:dyDescent="0.25">
      <c r="B17" s="40" t="str">
        <f>IF(ISBLANK(B15),"",IF(ISERROR(FIND("@",B15,1)),"keine gültige eMail-Adresse",IF((VALUE(FIND("@",B15,1))&gt;1),"","keine gültige eMail-Adresse!")))</f>
        <v/>
      </c>
    </row>
    <row r="18" spans="2:2" x14ac:dyDescent="0.25">
      <c r="B18" s="40" t="str">
        <f>IF(ISBLANK(B15),"",IF(ISERROR(FIND("@",B15,1)),"no valid eMail-adress",IF((VALUE(FIND("@",B15,1))&gt;1),"","no valid eMail-address!")))</f>
        <v/>
      </c>
    </row>
    <row r="19" spans="2:2" x14ac:dyDescent="0.25">
      <c r="B19" s="37" t="str">
        <f>IF(ISBLANK(B15),"",IF(ISERROR(FIND("; ",B15,1)),"",IF((VALUE(FIND("; ",B15,1))&gt;8),"","Achtung - die zweite eMail-Adresse wurde nicht korrekt eingegeben")))</f>
        <v/>
      </c>
    </row>
  </sheetData>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6"/>
  <dimension ref="A1:G20"/>
  <sheetViews>
    <sheetView workbookViewId="0">
      <selection activeCell="B1" sqref="B1"/>
    </sheetView>
  </sheetViews>
  <sheetFormatPr baseColWidth="10" defaultRowHeight="13.8" x14ac:dyDescent="0.25"/>
  <cols>
    <col min="1" max="1" width="39.6640625" bestFit="1" customWidth="1"/>
    <col min="2" max="2" width="33.109375" bestFit="1" customWidth="1"/>
  </cols>
  <sheetData>
    <row r="1" spans="1:7" x14ac:dyDescent="0.25">
      <c r="A1" t="s">
        <v>10</v>
      </c>
      <c r="B1" s="4" t="str">
        <f>IF(ISNUMBER(VALUE(Ergebnisse!G1)),IF(VALUE(Ergebnisse!G1)&gt;0,VALUE(Ergebnisse!G1),""),"")</f>
        <v/>
      </c>
      <c r="D1" t="s">
        <v>17</v>
      </c>
    </row>
    <row r="2" spans="1:7" x14ac:dyDescent="0.25">
      <c r="A2" t="s">
        <v>4</v>
      </c>
      <c r="B2" s="4" t="str">
        <f>IF(ISNUMBER(VALUE(Ergebnisse!G2)),IF(VALUE(Ergebnisse!G2)&gt;0,VALUE(Ergebnisse!G2),""),"")</f>
        <v/>
      </c>
    </row>
    <row r="3" spans="1:7" x14ac:dyDescent="0.25">
      <c r="A3" t="s">
        <v>11</v>
      </c>
      <c r="B3" s="29" t="s">
        <v>130</v>
      </c>
      <c r="D3" t="s">
        <v>16</v>
      </c>
    </row>
    <row r="4" spans="1:7" x14ac:dyDescent="0.25">
      <c r="A4" t="s">
        <v>12</v>
      </c>
      <c r="B4" s="4">
        <f>YEAR(Ergebnisse!E5)</f>
        <v>2022</v>
      </c>
      <c r="D4" s="9">
        <v>2</v>
      </c>
    </row>
    <row r="5" spans="1:7" x14ac:dyDescent="0.25">
      <c r="A5" t="s">
        <v>13</v>
      </c>
      <c r="B5" s="4" t="str">
        <f>D8</f>
        <v>N</v>
      </c>
      <c r="D5" t="str">
        <f>IF(D4=2,"N","J")</f>
        <v>N</v>
      </c>
      <c r="F5">
        <v>1</v>
      </c>
      <c r="G5" s="46" t="s">
        <v>64</v>
      </c>
    </row>
    <row r="6" spans="1:7" x14ac:dyDescent="0.25">
      <c r="A6" t="s">
        <v>36</v>
      </c>
      <c r="B6" s="4">
        <f>Ergebnisse!G3</f>
        <v>1</v>
      </c>
      <c r="F6">
        <v>2</v>
      </c>
      <c r="G6" s="46" t="s">
        <v>65</v>
      </c>
    </row>
    <row r="7" spans="1:7" x14ac:dyDescent="0.25">
      <c r="A7" t="s">
        <v>38</v>
      </c>
      <c r="B7" s="31">
        <f>Ergebnisse!E5</f>
        <v>44913</v>
      </c>
    </row>
    <row r="8" spans="1:7" x14ac:dyDescent="0.25">
      <c r="A8" t="s">
        <v>14</v>
      </c>
      <c r="B8" s="4">
        <v>7</v>
      </c>
      <c r="D8" t="str">
        <f>LEFT(D5,1)</f>
        <v>N</v>
      </c>
    </row>
    <row r="9" spans="1:7" x14ac:dyDescent="0.25">
      <c r="A9" t="s">
        <v>15</v>
      </c>
      <c r="B9" s="4">
        <v>2</v>
      </c>
    </row>
    <row r="10" spans="1:7" x14ac:dyDescent="0.25">
      <c r="A10" t="s">
        <v>15</v>
      </c>
      <c r="B10" s="84">
        <f>Kontakt!B2</f>
        <v>0</v>
      </c>
    </row>
    <row r="11" spans="1:7" x14ac:dyDescent="0.25">
      <c r="A11" t="s">
        <v>255</v>
      </c>
      <c r="B11" s="4">
        <f>IF(Kontakt!B3=Kontakt!B15,Kontakt!B3,0)</f>
        <v>0</v>
      </c>
    </row>
    <row r="12" spans="1:7" x14ac:dyDescent="0.25">
      <c r="A12" t="s">
        <v>256</v>
      </c>
      <c r="B12" s="4">
        <v>1</v>
      </c>
    </row>
    <row r="13" spans="1:7" x14ac:dyDescent="0.25">
      <c r="A13" t="s">
        <v>21</v>
      </c>
      <c r="B13" s="2" t="str">
        <f>Ergebnisse!A19</f>
        <v>Gesamtasche</v>
      </c>
      <c r="C13" s="2" t="str">
        <f>Ergebnisse!B19</f>
        <v>g/100 g Probe1</v>
      </c>
    </row>
    <row r="14" spans="1:7" x14ac:dyDescent="0.25">
      <c r="A14" s="46" t="s">
        <v>148</v>
      </c>
      <c r="B14" s="2" t="str">
        <f>Ergebnisse!A20</f>
        <v>Säureunlösliche Asche</v>
      </c>
      <c r="C14" s="2" t="str">
        <f>Ergebnisse!B20</f>
        <v>g/100 g Probe1</v>
      </c>
    </row>
    <row r="15" spans="1:7" x14ac:dyDescent="0.25">
      <c r="A15" t="s">
        <v>22</v>
      </c>
      <c r="B15" s="2" t="str">
        <f>Ergebnisse!A21</f>
        <v>Wasser</v>
      </c>
      <c r="C15" s="2" t="str">
        <f>Ergebnisse!B21</f>
        <v>g/100 g Probe1</v>
      </c>
    </row>
    <row r="16" spans="1:7" x14ac:dyDescent="0.25">
      <c r="A16" t="s">
        <v>29</v>
      </c>
      <c r="B16" s="2" t="str">
        <f>Ergebnisse!A22</f>
        <v>Ätherisches Öl</v>
      </c>
      <c r="C16" s="2" t="str">
        <f>Ergebnisse!B22</f>
        <v>mL/100 g Probe1</v>
      </c>
    </row>
    <row r="17" spans="1:3" x14ac:dyDescent="0.25">
      <c r="A17" s="46" t="s">
        <v>168</v>
      </c>
      <c r="B17" s="2" t="str">
        <f>Ergebnisse!A23</f>
        <v>Carvacrol</v>
      </c>
      <c r="C17" s="2" t="str">
        <f>Ergebnisse!B23</f>
        <v>mg/100 g Probe1</v>
      </c>
    </row>
    <row r="18" spans="1:3" x14ac:dyDescent="0.25">
      <c r="A18" t="s">
        <v>195</v>
      </c>
      <c r="B18" s="2" t="str">
        <f>Ergebnisse!A24</f>
        <v>Thymol</v>
      </c>
      <c r="C18" s="2" t="str">
        <f>Ergebnisse!B24</f>
        <v>mg/100 g Probe1</v>
      </c>
    </row>
    <row r="19" spans="1:3" x14ac:dyDescent="0.25">
      <c r="A19" s="46" t="s">
        <v>196</v>
      </c>
      <c r="B19" s="2" t="str">
        <f>Ergebnisse!A25</f>
        <v>p-Cymol</v>
      </c>
      <c r="C19" s="2" t="str">
        <f>Ergebnisse!B25</f>
        <v>mg/100 g Probe1</v>
      </c>
    </row>
    <row r="20" spans="1:3" x14ac:dyDescent="0.25">
      <c r="B20" s="2"/>
      <c r="C20" s="2"/>
    </row>
  </sheetData>
  <sheetProtection algorithmName="SHA-512" hashValue="8CrbcD0eIKTFcisiyoXzr4u1dVRpLMmNadGR6HDqPlOZsFE29vlfKTCVE7WHHGru56dL7uVqHSXNC1Bs76pP+A==" saltValue="Nofq7Xdr8DFPL9qjolDS6g==" spinCount="100000" sheet="1" objects="1" scenarios="1"/>
  <phoneticPr fontId="0" type="noConversion"/>
  <pageMargins left="0.78740157499999996" right="0.78740157499999996" top="0.984251969" bottom="0.984251969" header="0.4921259845" footer="0.4921259845"/>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7"/>
  <dimension ref="A1:J46"/>
  <sheetViews>
    <sheetView zoomScale="110" zoomScaleNormal="110" workbookViewId="0">
      <selection activeCell="G1" sqref="G1"/>
    </sheetView>
  </sheetViews>
  <sheetFormatPr baseColWidth="10" defaultColWidth="11.33203125" defaultRowHeight="13.8" x14ac:dyDescent="0.25"/>
  <cols>
    <col min="1" max="1" width="30.109375" style="14" customWidth="1"/>
    <col min="2" max="2" width="18.77734375" style="14" customWidth="1"/>
    <col min="3" max="3" width="13" style="14" bestFit="1" customWidth="1"/>
    <col min="4" max="6" width="15.77734375" style="14" customWidth="1"/>
    <col min="7" max="7" width="14.77734375" style="14" customWidth="1"/>
    <col min="8" max="8" width="9.77734375" style="14" customWidth="1"/>
    <col min="9" max="9" width="3.109375" style="14" customWidth="1"/>
    <col min="10" max="10" width="11.77734375" style="14" customWidth="1"/>
    <col min="11" max="16384" width="11.33203125" style="14"/>
  </cols>
  <sheetData>
    <row r="1" spans="1:8" ht="21.9" customHeight="1" x14ac:dyDescent="0.4">
      <c r="A1" s="10" t="s">
        <v>0</v>
      </c>
      <c r="B1" s="11"/>
      <c r="E1" s="12" t="s">
        <v>3</v>
      </c>
      <c r="F1" s="13"/>
      <c r="G1" s="70" t="s">
        <v>214</v>
      </c>
    </row>
    <row r="2" spans="1:8" ht="21.9" customHeight="1" x14ac:dyDescent="0.4">
      <c r="A2" s="10" t="s">
        <v>131</v>
      </c>
      <c r="B2" s="11"/>
      <c r="E2" s="12" t="s">
        <v>4</v>
      </c>
      <c r="F2" s="13"/>
      <c r="G2" s="70" t="s">
        <v>214</v>
      </c>
    </row>
    <row r="3" spans="1:8" ht="21.9" customHeight="1" x14ac:dyDescent="0.4">
      <c r="A3" s="10"/>
      <c r="B3" s="11"/>
      <c r="E3" s="114" t="s">
        <v>54</v>
      </c>
      <c r="F3" s="114"/>
      <c r="G3" s="41">
        <v>1</v>
      </c>
      <c r="H3" s="14" t="s">
        <v>144</v>
      </c>
    </row>
    <row r="4" spans="1:8" ht="21.9" customHeight="1" x14ac:dyDescent="0.35">
      <c r="A4" s="12" t="s">
        <v>8</v>
      </c>
      <c r="B4" s="119" t="s">
        <v>5</v>
      </c>
      <c r="C4" s="119"/>
      <c r="E4" s="42"/>
      <c r="F4" s="42" t="str">
        <f>IF(OR(ISBLANK(G1),G1="?"),"",IF(ISNUMBER(VALUE(G1)),"","Bitte nur Ziffern eingeben (numbers only)"))</f>
        <v/>
      </c>
      <c r="G4" s="68"/>
      <c r="H4" s="15"/>
    </row>
    <row r="5" spans="1:8" ht="21.9" customHeight="1" x14ac:dyDescent="0.35">
      <c r="A5" s="15" t="s">
        <v>63</v>
      </c>
      <c r="E5" s="72">
        <v>44913</v>
      </c>
      <c r="F5" s="42" t="str">
        <f>IF(OR(ISBLANK(G2),G2="?"),"",IF(ISNUMBER(VALUE(G2)),"","Bitte nur Ziffern eingeben (numbers only)"))</f>
        <v/>
      </c>
      <c r="G5" s="13"/>
      <c r="H5" s="15"/>
    </row>
    <row r="6" spans="1:8" ht="12.15" customHeight="1" x14ac:dyDescent="0.25"/>
    <row r="7" spans="1:8" s="17" customFormat="1" ht="39.9" customHeight="1" x14ac:dyDescent="0.25">
      <c r="A7" s="115" t="s">
        <v>108</v>
      </c>
      <c r="B7" s="116"/>
      <c r="C7" s="116"/>
      <c r="D7" s="116"/>
      <c r="E7" s="116"/>
      <c r="F7" s="116"/>
      <c r="G7" s="116"/>
    </row>
    <row r="8" spans="1:8" s="17" customFormat="1" ht="39.9" customHeight="1" x14ac:dyDescent="0.25">
      <c r="A8" s="115" t="s">
        <v>210</v>
      </c>
      <c r="B8" s="116"/>
      <c r="C8" s="116"/>
      <c r="D8" s="116"/>
      <c r="E8" s="116"/>
      <c r="F8" s="116"/>
      <c r="G8" s="116"/>
    </row>
    <row r="9" spans="1:8" s="17" customFormat="1" ht="39.9" customHeight="1" x14ac:dyDescent="0.25">
      <c r="A9" s="115" t="s">
        <v>66</v>
      </c>
      <c r="B9" s="116"/>
      <c r="C9" s="116"/>
      <c r="D9" s="116"/>
      <c r="E9" s="116"/>
      <c r="F9" s="116"/>
      <c r="G9" s="116"/>
    </row>
    <row r="10" spans="1:8" s="17" customFormat="1" ht="39.9" customHeight="1" x14ac:dyDescent="0.25">
      <c r="A10" s="118" t="s">
        <v>113</v>
      </c>
      <c r="B10" s="116"/>
      <c r="C10" s="116"/>
      <c r="D10" s="116"/>
      <c r="E10" s="116"/>
      <c r="F10" s="116"/>
      <c r="G10" s="116"/>
    </row>
    <row r="11" spans="1:8" s="17" customFormat="1" ht="39.9" customHeight="1" x14ac:dyDescent="0.25">
      <c r="A11" s="115" t="s">
        <v>60</v>
      </c>
      <c r="B11" s="116"/>
      <c r="C11" s="116"/>
      <c r="D11" s="116"/>
      <c r="E11" s="116"/>
      <c r="F11" s="116"/>
      <c r="G11" s="116"/>
    </row>
    <row r="12" spans="1:8" s="17" customFormat="1" ht="39.9" customHeight="1" x14ac:dyDescent="0.25">
      <c r="A12" s="115" t="s">
        <v>67</v>
      </c>
      <c r="B12" s="116"/>
      <c r="C12" s="116"/>
      <c r="D12" s="116"/>
      <c r="E12" s="116"/>
      <c r="F12" s="116"/>
      <c r="G12" s="116"/>
    </row>
    <row r="13" spans="1:8" s="17" customFormat="1" ht="25.05" customHeight="1" x14ac:dyDescent="0.25">
      <c r="A13" s="120" t="str">
        <f>IF(OR(OR(ISBLANK(G1),G12="?"),OR(ISBLANK(G1),G1="?")),"Die Tabelle ist so nicht versandfertig. Es fehlen noch Eingaben bei Kunden-Nr. und/oder Postleitzahl.","Wichtig: Sind Ihre Eingaben bei Kunden-Nr. und Postleitzahl korrekt?")</f>
        <v>Die Tabelle ist so nicht versandfertig. Es fehlen noch Eingaben bei Kunden-Nr. und/oder Postleitzahl.</v>
      </c>
      <c r="B13" s="120"/>
      <c r="C13" s="120"/>
      <c r="D13" s="120"/>
      <c r="E13" s="120"/>
      <c r="F13" s="120"/>
      <c r="G13" s="120"/>
    </row>
    <row r="14" spans="1:8" s="17" customFormat="1" ht="25.05" customHeight="1" x14ac:dyDescent="0.25">
      <c r="A14" s="120" t="str">
        <f>IF(OR(OR(ISBLANK(G1),G1="?"),OR(ISBLANK(G2),G2="?")),"Nur wenn diese beiden Felder ausgefüllt sind, kann der Absender dieser Tabelle korrekt identifiziert werden.","")</f>
        <v>Nur wenn diese beiden Felder ausgefüllt sind, kann der Absender dieser Tabelle korrekt identifiziert werden.</v>
      </c>
      <c r="B14" s="120"/>
      <c r="C14" s="120"/>
      <c r="D14" s="120"/>
      <c r="E14" s="120"/>
      <c r="F14" s="120"/>
      <c r="G14" s="120"/>
    </row>
    <row r="15" spans="1:8" s="17" customFormat="1" ht="39.9" customHeight="1" x14ac:dyDescent="0.35">
      <c r="A15" s="117" t="s">
        <v>83</v>
      </c>
      <c r="B15" s="117"/>
      <c r="C15" s="117"/>
      <c r="D15" s="117"/>
      <c r="E15" s="117"/>
      <c r="F15" s="117"/>
      <c r="G15" s="45"/>
    </row>
    <row r="16" spans="1:8" ht="12.15" customHeight="1" x14ac:dyDescent="0.25"/>
    <row r="17" spans="1:10" s="21" customFormat="1" ht="39.9" customHeight="1" x14ac:dyDescent="0.3">
      <c r="A17" s="21" t="s">
        <v>1</v>
      </c>
      <c r="B17" s="21" t="s">
        <v>2</v>
      </c>
      <c r="C17" s="22" t="s">
        <v>211</v>
      </c>
      <c r="D17" s="22" t="s">
        <v>213</v>
      </c>
      <c r="E17" s="22" t="s">
        <v>212</v>
      </c>
      <c r="F17" s="22" t="s">
        <v>7</v>
      </c>
      <c r="G17" s="23" t="s">
        <v>87</v>
      </c>
      <c r="H17" s="24"/>
      <c r="I17" s="22"/>
    </row>
    <row r="18" spans="1:10" s="21" customFormat="1" ht="10.050000000000001" customHeight="1" x14ac:dyDescent="0.3">
      <c r="C18" s="22"/>
      <c r="D18" s="22"/>
      <c r="E18" s="22"/>
      <c r="F18" s="22"/>
      <c r="G18" s="48"/>
      <c r="H18" s="24"/>
      <c r="I18" s="22"/>
    </row>
    <row r="19" spans="1:10" s="21" customFormat="1" ht="39.9" customHeight="1" x14ac:dyDescent="0.3">
      <c r="A19" s="25" t="s">
        <v>111</v>
      </c>
      <c r="B19" s="25" t="s">
        <v>114</v>
      </c>
      <c r="C19" s="71"/>
      <c r="D19" s="71"/>
      <c r="E19" s="59"/>
      <c r="F19" s="30">
        <f>Gesamtasche!B1</f>
        <v>17</v>
      </c>
      <c r="G19" s="30">
        <f>Gesamtasche!B31</f>
        <v>11</v>
      </c>
      <c r="H19" s="52">
        <f>Gesamtasche!$C$1</f>
        <v>16</v>
      </c>
      <c r="I19" s="52">
        <f>Gesamtasche!C31</f>
        <v>10</v>
      </c>
      <c r="J19" s="26"/>
    </row>
    <row r="20" spans="1:10" s="21" customFormat="1" ht="39.9" customHeight="1" x14ac:dyDescent="0.3">
      <c r="A20" s="25" t="s">
        <v>112</v>
      </c>
      <c r="B20" s="25" t="s">
        <v>114</v>
      </c>
      <c r="C20" s="71"/>
      <c r="D20" s="71"/>
      <c r="E20" s="59"/>
      <c r="F20" s="30">
        <f>'Säureunlösliche Asche'!B1</f>
        <v>12</v>
      </c>
      <c r="G20" s="59"/>
      <c r="H20" s="52">
        <f>'Säureunlösliche Asche'!$C$1</f>
        <v>11</v>
      </c>
      <c r="I20" s="26"/>
      <c r="J20" s="26"/>
    </row>
    <row r="21" spans="1:10" s="21" customFormat="1" ht="39.9" customHeight="1" x14ac:dyDescent="0.3">
      <c r="A21" s="25" t="s">
        <v>84</v>
      </c>
      <c r="B21" s="25" t="s">
        <v>114</v>
      </c>
      <c r="C21" s="71"/>
      <c r="D21" s="71"/>
      <c r="E21" s="71"/>
      <c r="F21" s="30">
        <f>Wasser!$B$1</f>
        <v>26</v>
      </c>
      <c r="G21" s="59"/>
      <c r="H21" s="52">
        <f>Wasser!$C$1</f>
        <v>25</v>
      </c>
      <c r="I21" s="52"/>
      <c r="J21" s="26"/>
    </row>
    <row r="22" spans="1:10" s="21" customFormat="1" ht="39.9" customHeight="1" x14ac:dyDescent="0.3">
      <c r="A22" s="25" t="s">
        <v>132</v>
      </c>
      <c r="B22" s="25" t="s">
        <v>197</v>
      </c>
      <c r="C22" s="71"/>
      <c r="D22" s="71"/>
      <c r="E22" s="71"/>
      <c r="F22" s="30">
        <f>Etherisches_OeL!B1</f>
        <v>13</v>
      </c>
      <c r="G22" s="59"/>
      <c r="H22" s="52">
        <f>Etherisches_OeL!C1</f>
        <v>12</v>
      </c>
      <c r="I22" s="26"/>
      <c r="J22" s="26"/>
    </row>
    <row r="23" spans="1:10" s="21" customFormat="1" ht="39.9" customHeight="1" x14ac:dyDescent="0.3">
      <c r="A23" s="25" t="s">
        <v>165</v>
      </c>
      <c r="B23" s="25" t="s">
        <v>166</v>
      </c>
      <c r="C23" s="71"/>
      <c r="D23" s="71"/>
      <c r="E23" s="59"/>
      <c r="F23" s="30">
        <f>Carvacrol!B1</f>
        <v>4</v>
      </c>
      <c r="G23" s="59"/>
      <c r="H23" s="52">
        <f>Carvacrol!C1</f>
        <v>3</v>
      </c>
      <c r="I23" s="26"/>
      <c r="J23" s="26"/>
    </row>
    <row r="24" spans="1:10" s="21" customFormat="1" ht="39.9" customHeight="1" x14ac:dyDescent="0.3">
      <c r="A24" s="25" t="s">
        <v>164</v>
      </c>
      <c r="B24" s="25" t="s">
        <v>166</v>
      </c>
      <c r="C24" s="71"/>
      <c r="D24" s="71"/>
      <c r="E24" s="59"/>
      <c r="F24" s="30">
        <f>Thymol!B1</f>
        <v>4</v>
      </c>
      <c r="G24" s="59"/>
      <c r="H24" s="52">
        <f>Thymol!C1</f>
        <v>3</v>
      </c>
    </row>
    <row r="25" spans="1:10" s="21" customFormat="1" ht="39.9" customHeight="1" x14ac:dyDescent="0.3">
      <c r="A25" s="25" t="s">
        <v>250</v>
      </c>
      <c r="B25" s="25" t="s">
        <v>166</v>
      </c>
      <c r="C25" s="43"/>
      <c r="D25" s="43"/>
      <c r="E25" s="59"/>
      <c r="F25" s="30">
        <f>pCymol!B1</f>
        <v>4</v>
      </c>
      <c r="G25" s="59"/>
      <c r="H25" s="52">
        <f>pCymol!C1</f>
        <v>3</v>
      </c>
    </row>
    <row r="26" spans="1:10" s="21" customFormat="1" ht="39.9" hidden="1" customHeight="1" x14ac:dyDescent="0.3">
      <c r="A26" s="25" t="s">
        <v>209</v>
      </c>
      <c r="B26" s="25"/>
      <c r="C26" s="43"/>
      <c r="D26" s="43"/>
      <c r="E26" s="59"/>
      <c r="F26" s="30">
        <f>aw!B1</f>
        <v>24</v>
      </c>
      <c r="G26" s="59"/>
      <c r="H26" s="52">
        <f>aw!C1</f>
        <v>23</v>
      </c>
    </row>
    <row r="27" spans="1:10" s="69" customFormat="1" ht="19.95" customHeight="1" x14ac:dyDescent="0.25">
      <c r="A27" s="25"/>
      <c r="B27" s="111" t="s">
        <v>247</v>
      </c>
      <c r="C27" s="111"/>
      <c r="D27" s="111"/>
      <c r="E27" s="111"/>
      <c r="F27" s="111"/>
      <c r="G27" s="111"/>
      <c r="H27" s="111"/>
    </row>
    <row r="28" spans="1:10" ht="19.95" customHeight="1" x14ac:dyDescent="0.25"/>
    <row r="29" spans="1:10" ht="25.2" customHeight="1" x14ac:dyDescent="0.3">
      <c r="A29" s="16" t="s">
        <v>61</v>
      </c>
    </row>
    <row r="30" spans="1:10" ht="19.2" customHeight="1" x14ac:dyDescent="0.25">
      <c r="A30" s="27" t="str">
        <f>A19</f>
        <v>Gesamtasche</v>
      </c>
      <c r="B30" s="113"/>
      <c r="C30" s="113"/>
      <c r="D30" s="113"/>
      <c r="E30" s="113"/>
      <c r="F30" s="113"/>
      <c r="G30" s="113"/>
      <c r="H30" s="113"/>
      <c r="I30" s="19" t="b">
        <f>ISBLANK(VLOOKUP(F19,Gesamtasche!A3:C19,3))</f>
        <v>1</v>
      </c>
    </row>
    <row r="31" spans="1:10" ht="19.2" customHeight="1" x14ac:dyDescent="0.3">
      <c r="A31" s="58" t="s">
        <v>107</v>
      </c>
      <c r="B31" s="64"/>
      <c r="C31" s="64"/>
      <c r="D31" s="64"/>
      <c r="E31" s="64"/>
      <c r="F31" s="64"/>
      <c r="G31" s="64"/>
      <c r="H31" s="64"/>
      <c r="I31" s="19"/>
    </row>
    <row r="32" spans="1:10" ht="31.95" customHeight="1" x14ac:dyDescent="0.25">
      <c r="A32" s="18" t="str">
        <f>IF(F19=H19,"bitte eingeben:",IF(I30,"","Art der Modifikation:"))</f>
        <v/>
      </c>
      <c r="B32" s="112"/>
      <c r="C32" s="112"/>
      <c r="D32" s="112"/>
      <c r="E32" s="112"/>
      <c r="F32" s="112"/>
      <c r="G32" s="112"/>
      <c r="H32" s="112"/>
      <c r="I32" s="19"/>
    </row>
    <row r="33" spans="1:9" ht="19.2" customHeight="1" x14ac:dyDescent="0.25">
      <c r="A33" s="27" t="str">
        <f>A20</f>
        <v>Säureunlösliche Asche</v>
      </c>
      <c r="B33" s="109"/>
      <c r="C33" s="109"/>
      <c r="D33" s="109"/>
      <c r="E33" s="109"/>
      <c r="F33" s="109"/>
      <c r="G33" s="109"/>
      <c r="H33" s="109"/>
      <c r="I33" s="19" t="b">
        <f>ISBLANK(VLOOKUP(F20,'Säureunlösliche Asche'!A3:C14,3))</f>
        <v>1</v>
      </c>
    </row>
    <row r="34" spans="1:9" ht="31.95" customHeight="1" x14ac:dyDescent="0.25">
      <c r="A34" s="18" t="str">
        <f>IF(F20=H20,"bitte eingeben:",IF(I33,"","Art der Modifikation:"))</f>
        <v/>
      </c>
      <c r="B34" s="112"/>
      <c r="C34" s="112"/>
      <c r="D34" s="112"/>
      <c r="E34" s="112"/>
      <c r="F34" s="112"/>
      <c r="G34" s="112"/>
      <c r="H34" s="112"/>
      <c r="I34" s="19"/>
    </row>
    <row r="35" spans="1:9" ht="19.2" customHeight="1" x14ac:dyDescent="0.25">
      <c r="A35" s="27" t="str">
        <f>A21</f>
        <v>Wasser</v>
      </c>
      <c r="B35" s="110"/>
      <c r="C35" s="110"/>
      <c r="D35" s="110"/>
      <c r="E35" s="110"/>
      <c r="F35" s="110"/>
      <c r="G35" s="110"/>
      <c r="H35" s="110"/>
      <c r="I35" s="19" t="b">
        <f>ISBLANK(VLOOKUP(F21,Wasser!A3:C28,3))</f>
        <v>1</v>
      </c>
    </row>
    <row r="36" spans="1:9" ht="31.95" customHeight="1" x14ac:dyDescent="0.25">
      <c r="A36" s="18" t="str">
        <f>IF(F21=H21,"bitte eingeben:",IF(I35,"","Art der Modifikation:"))</f>
        <v/>
      </c>
      <c r="B36" s="108"/>
      <c r="C36" s="108"/>
      <c r="D36" s="108"/>
      <c r="E36" s="108"/>
      <c r="F36" s="108"/>
      <c r="G36" s="108"/>
      <c r="H36" s="108"/>
      <c r="I36" s="19"/>
    </row>
    <row r="37" spans="1:9" ht="19.2" customHeight="1" x14ac:dyDescent="0.25">
      <c r="A37" s="27" t="str">
        <f>A22</f>
        <v>Ätherisches Öl</v>
      </c>
      <c r="B37" s="109"/>
      <c r="C37" s="109"/>
      <c r="D37" s="109"/>
      <c r="E37" s="109"/>
      <c r="F37" s="109"/>
      <c r="G37" s="109"/>
      <c r="H37" s="109"/>
      <c r="I37" s="19" t="b">
        <f>ISBLANK(VLOOKUP(F22,Etherisches_OeL!A3:C15,3))</f>
        <v>1</v>
      </c>
    </row>
    <row r="38" spans="1:9" ht="31.95" customHeight="1" x14ac:dyDescent="0.25">
      <c r="A38" s="18" t="str">
        <f>IF(F22=H22,"bitte eingeben:",IF(I37,"","Art der Modifikation:"))</f>
        <v/>
      </c>
      <c r="B38" s="108"/>
      <c r="C38" s="108"/>
      <c r="D38" s="108"/>
      <c r="E38" s="108"/>
      <c r="F38" s="108"/>
      <c r="G38" s="108"/>
      <c r="H38" s="108"/>
      <c r="I38" s="19"/>
    </row>
    <row r="39" spans="1:9" ht="19.95" customHeight="1" x14ac:dyDescent="0.25">
      <c r="A39" s="27" t="s">
        <v>165</v>
      </c>
      <c r="B39" s="109"/>
      <c r="C39" s="109"/>
      <c r="D39" s="109"/>
      <c r="E39" s="109"/>
      <c r="F39" s="109"/>
      <c r="G39" s="109"/>
      <c r="H39" s="109"/>
      <c r="I39" s="19" t="b">
        <f>ISBLANK(VLOOKUP(F23,Carvacrol!A3:C6,3))</f>
        <v>1</v>
      </c>
    </row>
    <row r="40" spans="1:9" ht="32.25" customHeight="1" x14ac:dyDescent="0.25">
      <c r="A40" s="18" t="str">
        <f>IF(F23=H23,"bitte eingeben:",IF(I39,"","Art der Modifikation:"))</f>
        <v/>
      </c>
      <c r="B40" s="108"/>
      <c r="C40" s="108"/>
      <c r="D40" s="108"/>
      <c r="E40" s="108"/>
      <c r="F40" s="108"/>
      <c r="G40" s="108"/>
      <c r="H40" s="108"/>
    </row>
    <row r="41" spans="1:9" ht="19.350000000000001" customHeight="1" x14ac:dyDescent="0.25">
      <c r="A41" s="27" t="s">
        <v>164</v>
      </c>
      <c r="B41" s="109"/>
      <c r="C41" s="109"/>
      <c r="D41" s="109"/>
      <c r="E41" s="109"/>
      <c r="F41" s="109"/>
      <c r="G41" s="109"/>
      <c r="H41" s="109"/>
      <c r="I41" s="19" t="b">
        <f>ISBLANK(VLOOKUP(F24,Thymol!A3:C6,3))</f>
        <v>1</v>
      </c>
    </row>
    <row r="42" spans="1:9" ht="32.1" customHeight="1" x14ac:dyDescent="0.25">
      <c r="A42" s="18" t="str">
        <f>IF(F24=H24,"bitte eingeben:",IF(I41,"","Art der Modifikation:"))</f>
        <v/>
      </c>
      <c r="B42" s="108"/>
      <c r="C42" s="108"/>
      <c r="D42" s="108"/>
      <c r="E42" s="108"/>
      <c r="F42" s="108"/>
      <c r="G42" s="108"/>
      <c r="H42" s="108"/>
    </row>
    <row r="43" spans="1:9" ht="19.95" customHeight="1" x14ac:dyDescent="0.25">
      <c r="A43" s="27" t="s">
        <v>250</v>
      </c>
      <c r="B43" s="109"/>
      <c r="C43" s="109"/>
      <c r="D43" s="109"/>
      <c r="E43" s="109"/>
      <c r="F43" s="109"/>
      <c r="G43" s="109"/>
      <c r="H43" s="109"/>
      <c r="I43" s="19" t="b">
        <f>ISBLANK(VLOOKUP(F25,pCymol!A3:C6,3))</f>
        <v>1</v>
      </c>
    </row>
    <row r="44" spans="1:9" ht="32.25" customHeight="1" x14ac:dyDescent="0.25">
      <c r="A44" s="18" t="str">
        <f>IF(F25=H25,"bitte eingeben:",IF(I43,"","Art der Modifikation:"))</f>
        <v/>
      </c>
      <c r="B44" s="108"/>
      <c r="C44" s="108"/>
      <c r="D44" s="108"/>
      <c r="E44" s="108"/>
      <c r="F44" s="108"/>
      <c r="G44" s="108"/>
      <c r="H44" s="108"/>
    </row>
    <row r="45" spans="1:9" ht="19.95" hidden="1" customHeight="1" x14ac:dyDescent="0.25">
      <c r="A45" s="27" t="s">
        <v>209</v>
      </c>
      <c r="B45" s="109"/>
      <c r="C45" s="109"/>
      <c r="D45" s="109"/>
      <c r="E45" s="109"/>
      <c r="F45" s="109"/>
      <c r="G45" s="109"/>
      <c r="H45" s="109"/>
      <c r="I45" s="19" t="b">
        <f>ISBLANK(VLOOKUP(F26,aw!A3:C26,3))</f>
        <v>1</v>
      </c>
    </row>
    <row r="46" spans="1:9" ht="32.25" hidden="1" customHeight="1" x14ac:dyDescent="0.25">
      <c r="A46" s="18" t="str">
        <f>IF(F26=H26,"bitte eingeben:",IF(I45,"","Art der Modifikation:"))</f>
        <v/>
      </c>
      <c r="B46" s="108"/>
      <c r="C46" s="108"/>
      <c r="D46" s="108"/>
      <c r="E46" s="108"/>
      <c r="F46" s="108"/>
      <c r="G46" s="108"/>
      <c r="H46" s="108"/>
    </row>
  </sheetData>
  <sheetProtection algorithmName="SHA-512" hashValue="m2ufFvKE0GmZb07kyNrmdBisS4eadZ6uMINOFpH+PUao2NW7m66PY0V/8i+RtvZWa5PZ6lsZIX490hcOwB19xw==" saltValue="PHkvxfIgTrusbReN1xnkxw==" spinCount="100000" sheet="1" objects="1" scenarios="1"/>
  <mergeCells count="28">
    <mergeCell ref="A15:F15"/>
    <mergeCell ref="A10:G10"/>
    <mergeCell ref="B4:C4"/>
    <mergeCell ref="A14:G14"/>
    <mergeCell ref="A13:G13"/>
    <mergeCell ref="E3:F3"/>
    <mergeCell ref="A7:G7"/>
    <mergeCell ref="A11:G11"/>
    <mergeCell ref="A12:G12"/>
    <mergeCell ref="A8:G8"/>
    <mergeCell ref="A9:G9"/>
    <mergeCell ref="B38:H38"/>
    <mergeCell ref="B33:H33"/>
    <mergeCell ref="B35:H35"/>
    <mergeCell ref="B37:H37"/>
    <mergeCell ref="B27:H27"/>
    <mergeCell ref="B34:H34"/>
    <mergeCell ref="B36:H36"/>
    <mergeCell ref="B30:H30"/>
    <mergeCell ref="B32:H32"/>
    <mergeCell ref="B46:H46"/>
    <mergeCell ref="B44:H44"/>
    <mergeCell ref="B43:H43"/>
    <mergeCell ref="B45:H45"/>
    <mergeCell ref="B39:H39"/>
    <mergeCell ref="B41:H41"/>
    <mergeCell ref="B42:H42"/>
    <mergeCell ref="B40:H40"/>
  </mergeCells>
  <phoneticPr fontId="0" type="noConversion"/>
  <conditionalFormatting sqref="H22:H23 H19">
    <cfRule type="cellIs" dxfId="29" priority="22" stopIfTrue="1" operator="equal">
      <formula>6</formula>
    </cfRule>
  </conditionalFormatting>
  <conditionalFormatting sqref="J19:J23">
    <cfRule type="cellIs" dxfId="28" priority="23" stopIfTrue="1" operator="equal">
      <formula>15</formula>
    </cfRule>
  </conditionalFormatting>
  <conditionalFormatting sqref="I19:I23">
    <cfRule type="cellIs" dxfId="27" priority="24" stopIfTrue="1" operator="equal">
      <formula>11</formula>
    </cfRule>
  </conditionalFormatting>
  <conditionalFormatting sqref="B33:H33">
    <cfRule type="expression" dxfId="26" priority="25" stopIfTrue="1">
      <formula>#REF!-5=0</formula>
    </cfRule>
  </conditionalFormatting>
  <conditionalFormatting sqref="B35:H35">
    <cfRule type="expression" dxfId="25" priority="26" stopIfTrue="1">
      <formula>#REF!-3=0</formula>
    </cfRule>
  </conditionalFormatting>
  <conditionalFormatting sqref="B37:H37">
    <cfRule type="expression" dxfId="24" priority="27" stopIfTrue="1">
      <formula>#REF!-10=0</formula>
    </cfRule>
  </conditionalFormatting>
  <conditionalFormatting sqref="F19">
    <cfRule type="expression" dxfId="23" priority="30" stopIfTrue="1">
      <formula>$F$19-$H$19=1</formula>
    </cfRule>
  </conditionalFormatting>
  <conditionalFormatting sqref="F20">
    <cfRule type="expression" dxfId="22" priority="31" stopIfTrue="1">
      <formula>$F$20-$H$20=1</formula>
    </cfRule>
  </conditionalFormatting>
  <conditionalFormatting sqref="F22">
    <cfRule type="expression" dxfId="21" priority="32" stopIfTrue="1">
      <formula>$F$22-$H$22=1</formula>
    </cfRule>
  </conditionalFormatting>
  <conditionalFormatting sqref="F25">
    <cfRule type="expression" dxfId="20" priority="34" stopIfTrue="1">
      <formula>$F$25-$H$25=1</formula>
    </cfRule>
  </conditionalFormatting>
  <conditionalFormatting sqref="B32:H32">
    <cfRule type="expression" dxfId="19" priority="37" stopIfTrue="1">
      <formula>OR($F$19-$H$19=0,NOT(I30))</formula>
    </cfRule>
  </conditionalFormatting>
  <conditionalFormatting sqref="B34:H34">
    <cfRule type="expression" dxfId="18" priority="38" stopIfTrue="1">
      <formula>OR($F$20-$H$20=0,NOT(I33))</formula>
    </cfRule>
  </conditionalFormatting>
  <conditionalFormatting sqref="B36:H36">
    <cfRule type="expression" dxfId="17" priority="39" stopIfTrue="1">
      <formula>OR($F$21-$H$21=0,NOT(I35))</formula>
    </cfRule>
  </conditionalFormatting>
  <conditionalFormatting sqref="B38:H38">
    <cfRule type="expression" dxfId="16" priority="40" stopIfTrue="1">
      <formula>OR($F$22-$H$22=0,NOT(I37))</formula>
    </cfRule>
  </conditionalFormatting>
  <conditionalFormatting sqref="F21">
    <cfRule type="expression" dxfId="15" priority="43" stopIfTrue="1">
      <formula>$F$21-$H$21=1</formula>
    </cfRule>
  </conditionalFormatting>
  <conditionalFormatting sqref="G19">
    <cfRule type="expression" dxfId="14" priority="44" stopIfTrue="1">
      <formula>$G$19-$I$19=1</formula>
    </cfRule>
  </conditionalFormatting>
  <conditionalFormatting sqref="F26">
    <cfRule type="expression" dxfId="13" priority="21" stopIfTrue="1">
      <formula>$F$26-$H$26=1</formula>
    </cfRule>
  </conditionalFormatting>
  <conditionalFormatting sqref="F23">
    <cfRule type="expression" dxfId="12" priority="17" stopIfTrue="1">
      <formula>$F$23-$H$23=1</formula>
    </cfRule>
  </conditionalFormatting>
  <conditionalFormatting sqref="B39:H39">
    <cfRule type="expression" dxfId="11" priority="16" stopIfTrue="1">
      <formula>#REF!-10=0</formula>
    </cfRule>
  </conditionalFormatting>
  <conditionalFormatting sqref="B40:H40">
    <cfRule type="expression" dxfId="10" priority="15" stopIfTrue="1">
      <formula>OR($F$23-$H$23=0,NOT(I39))</formula>
    </cfRule>
  </conditionalFormatting>
  <conditionalFormatting sqref="B42:H42">
    <cfRule type="expression" dxfId="9" priority="14" stopIfTrue="1">
      <formula>OR($F$24-$H$24=0,NOT(I41))</formula>
    </cfRule>
  </conditionalFormatting>
  <conditionalFormatting sqref="B41:H41">
    <cfRule type="expression" dxfId="8" priority="13" stopIfTrue="1">
      <formula>#REF!-10=0</formula>
    </cfRule>
  </conditionalFormatting>
  <conditionalFormatting sqref="F24">
    <cfRule type="expression" dxfId="7" priority="12" stopIfTrue="1">
      <formula>$F$24-$H$24=1</formula>
    </cfRule>
  </conditionalFormatting>
  <conditionalFormatting sqref="H24">
    <cfRule type="cellIs" dxfId="6" priority="10" stopIfTrue="1" operator="equal">
      <formula>6</formula>
    </cfRule>
  </conditionalFormatting>
  <conditionalFormatting sqref="H25">
    <cfRule type="cellIs" dxfId="5" priority="9" stopIfTrue="1" operator="equal">
      <formula>6</formula>
    </cfRule>
  </conditionalFormatting>
  <conditionalFormatting sqref="H26">
    <cfRule type="cellIs" dxfId="4" priority="8" stopIfTrue="1" operator="equal">
      <formula>6</formula>
    </cfRule>
  </conditionalFormatting>
  <conditionalFormatting sqref="B43:H43">
    <cfRule type="expression" dxfId="3" priority="5" stopIfTrue="1">
      <formula>#REF!-10=0</formula>
    </cfRule>
  </conditionalFormatting>
  <conditionalFormatting sqref="B45:H45">
    <cfRule type="expression" dxfId="2" priority="3" stopIfTrue="1">
      <formula>#REF!-10=0</formula>
    </cfRule>
  </conditionalFormatting>
  <conditionalFormatting sqref="B46:H46">
    <cfRule type="expression" dxfId="1" priority="2" stopIfTrue="1">
      <formula>OR($F$26-$H$26=0,NOT(I45))</formula>
    </cfRule>
  </conditionalFormatting>
  <conditionalFormatting sqref="B44:H44">
    <cfRule type="expression" dxfId="0" priority="1" stopIfTrue="1">
      <formula>OR($F$25-$H$25=0,NOT(I43))</formula>
    </cfRule>
  </conditionalFormatting>
  <hyperlinks>
    <hyperlink ref="B4" r:id="rId1" xr:uid="{00000000-0004-0000-0800-000000000000}"/>
  </hyperlinks>
  <pageMargins left="0.59055118110236227" right="0.59055118110236227" top="0.59055118110236227" bottom="0.59055118110236227" header="0.27559055118110237" footer="0.27559055118110237"/>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5" max="16383" man="1"/>
    <brk id="28"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8" r:id="rId5" name="Drop Down 50">
              <controlPr locked="0" defaultSize="0" autoLine="0" autoPict="0">
                <anchor moveWithCells="1">
                  <from>
                    <xdr:col>1</xdr:col>
                    <xdr:colOff>15240</xdr:colOff>
                    <xdr:row>29</xdr:row>
                    <xdr:rowOff>15240</xdr:rowOff>
                  </from>
                  <to>
                    <xdr:col>6</xdr:col>
                    <xdr:colOff>746760</xdr:colOff>
                    <xdr:row>29</xdr:row>
                    <xdr:rowOff>236220</xdr:rowOff>
                  </to>
                </anchor>
              </controlPr>
            </control>
          </mc:Choice>
        </mc:AlternateContent>
        <mc:AlternateContent xmlns:mc="http://schemas.openxmlformats.org/markup-compatibility/2006">
          <mc:Choice Requires="x14">
            <control shapeId="2099" r:id="rId6" name="Drop Down 51">
              <controlPr locked="0" defaultSize="0" autoLine="0" autoPict="0">
                <anchor moveWithCells="1">
                  <from>
                    <xdr:col>1</xdr:col>
                    <xdr:colOff>15240</xdr:colOff>
                    <xdr:row>32</xdr:row>
                    <xdr:rowOff>15240</xdr:rowOff>
                  </from>
                  <to>
                    <xdr:col>6</xdr:col>
                    <xdr:colOff>746760</xdr:colOff>
                    <xdr:row>32</xdr:row>
                    <xdr:rowOff>213360</xdr:rowOff>
                  </to>
                </anchor>
              </controlPr>
            </control>
          </mc:Choice>
        </mc:AlternateContent>
        <mc:AlternateContent xmlns:mc="http://schemas.openxmlformats.org/markup-compatibility/2006">
          <mc:Choice Requires="x14">
            <control shapeId="2100" r:id="rId7" name="Drop Down 52">
              <controlPr locked="0" defaultSize="0" autoLine="0" autoPict="0">
                <anchor moveWithCells="1">
                  <from>
                    <xdr:col>1</xdr:col>
                    <xdr:colOff>15240</xdr:colOff>
                    <xdr:row>34</xdr:row>
                    <xdr:rowOff>15240</xdr:rowOff>
                  </from>
                  <to>
                    <xdr:col>6</xdr:col>
                    <xdr:colOff>746760</xdr:colOff>
                    <xdr:row>34</xdr:row>
                    <xdr:rowOff>213360</xdr:rowOff>
                  </to>
                </anchor>
              </controlPr>
            </control>
          </mc:Choice>
        </mc:AlternateContent>
        <mc:AlternateContent xmlns:mc="http://schemas.openxmlformats.org/markup-compatibility/2006">
          <mc:Choice Requires="x14">
            <control shapeId="2101" r:id="rId8" name="Drop Down 53">
              <controlPr locked="0" defaultSize="0" autoLine="0" autoPict="0">
                <anchor moveWithCells="1">
                  <from>
                    <xdr:col>1</xdr:col>
                    <xdr:colOff>15240</xdr:colOff>
                    <xdr:row>36</xdr:row>
                    <xdr:rowOff>15240</xdr:rowOff>
                  </from>
                  <to>
                    <xdr:col>6</xdr:col>
                    <xdr:colOff>746760</xdr:colOff>
                    <xdr:row>36</xdr:row>
                    <xdr:rowOff>213360</xdr:rowOff>
                  </to>
                </anchor>
              </controlPr>
            </control>
          </mc:Choice>
        </mc:AlternateContent>
        <mc:AlternateContent xmlns:mc="http://schemas.openxmlformats.org/markup-compatibility/2006">
          <mc:Choice Requires="x14">
            <control shapeId="2119" r:id="rId9" name="Drop Down 71">
              <controlPr locked="0" defaultSize="0" autoLine="0" autoPict="0">
                <anchor moveWithCells="1">
                  <from>
                    <xdr:col>6</xdr:col>
                    <xdr:colOff>15240</xdr:colOff>
                    <xdr:row>14</xdr:row>
                    <xdr:rowOff>129540</xdr:rowOff>
                  </from>
                  <to>
                    <xdr:col>6</xdr:col>
                    <xdr:colOff>891540</xdr:colOff>
                    <xdr:row>14</xdr:row>
                    <xdr:rowOff>403860</xdr:rowOff>
                  </to>
                </anchor>
              </controlPr>
            </control>
          </mc:Choice>
        </mc:AlternateContent>
        <mc:AlternateContent xmlns:mc="http://schemas.openxmlformats.org/markup-compatibility/2006">
          <mc:Choice Requires="x14">
            <control shapeId="2122" r:id="rId10" name="Drop Down 74">
              <controlPr locked="0" defaultSize="0" autoLine="0" autoPict="0">
                <anchor moveWithCells="1">
                  <from>
                    <xdr:col>1</xdr:col>
                    <xdr:colOff>15240</xdr:colOff>
                    <xdr:row>30</xdr:row>
                    <xdr:rowOff>38100</xdr:rowOff>
                  </from>
                  <to>
                    <xdr:col>6</xdr:col>
                    <xdr:colOff>746760</xdr:colOff>
                    <xdr:row>31</xdr:row>
                    <xdr:rowOff>15240</xdr:rowOff>
                  </to>
                </anchor>
              </controlPr>
            </control>
          </mc:Choice>
        </mc:AlternateContent>
        <mc:AlternateContent xmlns:mc="http://schemas.openxmlformats.org/markup-compatibility/2006">
          <mc:Choice Requires="x14">
            <control shapeId="2126" r:id="rId11" name="Drop Down 78">
              <controlPr locked="0" defaultSize="0" autoLine="0" autoPict="0">
                <anchor moveWithCells="1">
                  <from>
                    <xdr:col>1</xdr:col>
                    <xdr:colOff>15240</xdr:colOff>
                    <xdr:row>38</xdr:row>
                    <xdr:rowOff>15240</xdr:rowOff>
                  </from>
                  <to>
                    <xdr:col>6</xdr:col>
                    <xdr:colOff>746760</xdr:colOff>
                    <xdr:row>38</xdr:row>
                    <xdr:rowOff>213360</xdr:rowOff>
                  </to>
                </anchor>
              </controlPr>
            </control>
          </mc:Choice>
        </mc:AlternateContent>
        <mc:AlternateContent xmlns:mc="http://schemas.openxmlformats.org/markup-compatibility/2006">
          <mc:Choice Requires="x14">
            <control shapeId="2127" r:id="rId12" name="Drop Down 79">
              <controlPr locked="0" defaultSize="0" autoLine="0" autoPict="0">
                <anchor moveWithCells="1">
                  <from>
                    <xdr:col>1</xdr:col>
                    <xdr:colOff>15240</xdr:colOff>
                    <xdr:row>40</xdr:row>
                    <xdr:rowOff>38100</xdr:rowOff>
                  </from>
                  <to>
                    <xdr:col>6</xdr:col>
                    <xdr:colOff>746760</xdr:colOff>
                    <xdr:row>41</xdr:row>
                    <xdr:rowOff>0</xdr:rowOff>
                  </to>
                </anchor>
              </controlPr>
            </control>
          </mc:Choice>
        </mc:AlternateContent>
        <mc:AlternateContent xmlns:mc="http://schemas.openxmlformats.org/markup-compatibility/2006">
          <mc:Choice Requires="x14">
            <control shapeId="2130" r:id="rId13" name="Drop Down 82">
              <controlPr locked="0" defaultSize="0" autoLine="0" autoPict="0">
                <anchor moveWithCells="1">
                  <from>
                    <xdr:col>1</xdr:col>
                    <xdr:colOff>15240</xdr:colOff>
                    <xdr:row>38</xdr:row>
                    <xdr:rowOff>15240</xdr:rowOff>
                  </from>
                  <to>
                    <xdr:col>6</xdr:col>
                    <xdr:colOff>746760</xdr:colOff>
                    <xdr:row>38</xdr:row>
                    <xdr:rowOff>213360</xdr:rowOff>
                  </to>
                </anchor>
              </controlPr>
            </control>
          </mc:Choice>
        </mc:AlternateContent>
        <mc:AlternateContent xmlns:mc="http://schemas.openxmlformats.org/markup-compatibility/2006">
          <mc:Choice Requires="x14">
            <control shapeId="2132" r:id="rId14" name="Drop Down 84">
              <controlPr locked="0" defaultSize="0" autoLine="0" autoPict="0">
                <anchor moveWithCells="1">
                  <from>
                    <xdr:col>1</xdr:col>
                    <xdr:colOff>15240</xdr:colOff>
                    <xdr:row>42</xdr:row>
                    <xdr:rowOff>15240</xdr:rowOff>
                  </from>
                  <to>
                    <xdr:col>6</xdr:col>
                    <xdr:colOff>746760</xdr:colOff>
                    <xdr:row>42</xdr:row>
                    <xdr:rowOff>213360</xdr:rowOff>
                  </to>
                </anchor>
              </controlPr>
            </control>
          </mc:Choice>
        </mc:AlternateContent>
        <mc:AlternateContent xmlns:mc="http://schemas.openxmlformats.org/markup-compatibility/2006">
          <mc:Choice Requires="x14">
            <control shapeId="2134" r:id="rId15" name="Drop Down 86">
              <controlPr locked="0" defaultSize="0" autoLine="0" autoPict="0">
                <anchor moveWithCells="1">
                  <from>
                    <xdr:col>1</xdr:col>
                    <xdr:colOff>15240</xdr:colOff>
                    <xdr:row>36</xdr:row>
                    <xdr:rowOff>15240</xdr:rowOff>
                  </from>
                  <to>
                    <xdr:col>6</xdr:col>
                    <xdr:colOff>746760</xdr:colOff>
                    <xdr:row>36</xdr:row>
                    <xdr:rowOff>213360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22</vt:i4>
      </vt:variant>
      <vt:variant>
        <vt:lpstr>Benannte Bereiche</vt:lpstr>
      </vt:variant>
      <vt:variant>
        <vt:i4>8</vt:i4>
      </vt:variant>
    </vt:vector>
  </HeadingPairs>
  <TitlesOfParts>
    <vt:vector size="30" baseType="lpstr">
      <vt:lpstr>Hints1</vt:lpstr>
      <vt:lpstr>Reporting</vt:lpstr>
      <vt:lpstr>Hinweise1</vt:lpstr>
      <vt:lpstr>Hinweise2</vt:lpstr>
      <vt:lpstr>Hinweise3</vt:lpstr>
      <vt:lpstr>Ergebnisangabe</vt:lpstr>
      <vt:lpstr>Kontakt</vt:lpstr>
      <vt:lpstr>Teilnehmerdaten</vt:lpstr>
      <vt:lpstr>Ergebnisse</vt:lpstr>
      <vt:lpstr>Mitteilungen</vt:lpstr>
      <vt:lpstr>Gesamtasche</vt:lpstr>
      <vt:lpstr>Säureunlösliche Asche</vt:lpstr>
      <vt:lpstr>Wasser</vt:lpstr>
      <vt:lpstr>aw</vt:lpstr>
      <vt:lpstr>Etherisches_OeL</vt:lpstr>
      <vt:lpstr>Cumarin</vt:lpstr>
      <vt:lpstr>Zimtaldehyd</vt:lpstr>
      <vt:lpstr>Thymol</vt:lpstr>
      <vt:lpstr>Carvacrol</vt:lpstr>
      <vt:lpstr>pCymol</vt:lpstr>
      <vt:lpstr>Gingerol</vt:lpstr>
      <vt:lpstr>Linalool</vt:lpstr>
      <vt:lpstr>Hinweise3!_ftn1</vt:lpstr>
      <vt:lpstr>Hints1!_ftnref1</vt:lpstr>
      <vt:lpstr>Hinweise1!_ftnref1</vt:lpstr>
      <vt:lpstr>Hinweise1!Druckbereich</vt:lpstr>
      <vt:lpstr>Hinweise2!Druckbereich</vt:lpstr>
      <vt:lpstr>Ergebnisangabe!OLE_LINK1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Laborvergleichsuntersuchungen Lippold</cp:lastModifiedBy>
  <cp:lastPrinted>2018-11-20T20:09:12Z</cp:lastPrinted>
  <dcterms:created xsi:type="dcterms:W3CDTF">2005-02-14T18:41:01Z</dcterms:created>
  <dcterms:modified xsi:type="dcterms:W3CDTF">2022-10-15T14:52:39Z</dcterms:modified>
</cp:coreProperties>
</file>