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34F52721-C02F-44C7-A44D-F4415073265B}" xr6:coauthVersionLast="47" xr6:coauthVersionMax="47" xr10:uidLastSave="{00000000-0000-0000-0000-000000000000}"/>
  <workbookProtection workbookAlgorithmName="SHA-512" workbookHashValue="SrUUUK2X/T8spycZ+nlrTgcF4tyFqv7MZsKkUM/TbxtiaStJquCsdaUi3Kowovb6pQE339aiwNL0MsUwfCNelA==" workbookSaltValue="0NnzMOOWcqpeRolDDBPpuw==" workbookSpinCount="100000" lockStructure="1"/>
  <bookViews>
    <workbookView xWindow="-108" yWindow="-108" windowWidth="30936" windowHeight="16896" activeTab="6" xr2:uid="{00000000-000D-0000-FFFF-FFFF00000000}"/>
  </bookViews>
  <sheets>
    <sheet name="Hints1" sheetId="45" r:id="rId1"/>
    <sheet name="Reporting" sheetId="46" r:id="rId2"/>
    <sheet name="Hinweise1" sheetId="47" r:id="rId3"/>
    <sheet name="Hinweise2" sheetId="48" r:id="rId4"/>
    <sheet name="Hinweise3" sheetId="49" r:id="rId5"/>
    <sheet name="Ergebnisangabe" sheetId="53" r:id="rId6"/>
    <sheet name="Kontakt" sheetId="51" r:id="rId7"/>
    <sheet name="Teilnehmerdaten" sheetId="5" state="hidden" r:id="rId8"/>
    <sheet name="Ergebnisse" sheetId="15" r:id="rId9"/>
    <sheet name="Mitteilungen" sheetId="18" r:id="rId10"/>
    <sheet name="Parameter1" sheetId="23" state="hidden" r:id="rId11"/>
    <sheet name="Parameter2" sheetId="22" state="hidden" r:id="rId12"/>
    <sheet name="TVBN" sheetId="52" state="hidden" r:id="rId13"/>
  </sheets>
  <externalReferences>
    <externalReference r:id="rId14"/>
    <externalReference r:id="rId15"/>
    <externalReference r:id="rId16"/>
    <externalReference r:id="rId17"/>
    <externalReference r:id="rId18"/>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[3]Parameter2!$B$3:$B$18</definedName>
    <definedName name="test" localSheetId="1">[4]Parameter2!$B$3:$B$18</definedName>
    <definedName name="test">[5]Parameter2!$B$3:$B$18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5" l="1"/>
  <c r="B10" i="5"/>
  <c r="A14" i="15" l="1"/>
  <c r="A13" i="15"/>
  <c r="F5" i="15"/>
  <c r="F4" i="15"/>
  <c r="B4" i="5" l="1"/>
  <c r="C1" i="52" l="1"/>
  <c r="H29" i="15" s="1"/>
  <c r="C1" i="22"/>
  <c r="H20" i="15" s="1"/>
  <c r="C1" i="23"/>
  <c r="H19" i="15" s="1"/>
  <c r="H1" i="18"/>
  <c r="F19" i="15"/>
  <c r="F20" i="15"/>
  <c r="I36" i="15"/>
  <c r="F21" i="15"/>
  <c r="F22" i="15"/>
  <c r="F23" i="15"/>
  <c r="F24" i="15"/>
  <c r="F25" i="15"/>
  <c r="F26" i="15"/>
  <c r="F27" i="15"/>
  <c r="F28" i="15"/>
  <c r="F29" i="15"/>
  <c r="B1" i="5"/>
  <c r="B2" i="5"/>
  <c r="D5" i="5"/>
  <c r="D8" i="5" s="1"/>
  <c r="B5" i="5" s="1"/>
  <c r="B6" i="5"/>
  <c r="B7" i="5"/>
  <c r="B13" i="5"/>
  <c r="C13" i="5"/>
  <c r="B14" i="5"/>
  <c r="C14" i="5"/>
  <c r="B15" i="5"/>
  <c r="C15" i="5"/>
  <c r="B16" i="5"/>
  <c r="C16" i="5"/>
  <c r="B17" i="5"/>
  <c r="C17" i="5"/>
  <c r="B18" i="5"/>
  <c r="C18" i="5"/>
  <c r="B19" i="5"/>
  <c r="C19" i="5"/>
  <c r="B20" i="5"/>
  <c r="C20" i="5"/>
  <c r="B21" i="5"/>
  <c r="C21" i="5"/>
  <c r="B22" i="5"/>
  <c r="C22" i="5"/>
  <c r="B23" i="5"/>
  <c r="C23" i="5"/>
  <c r="B16" i="51"/>
  <c r="B17" i="51"/>
  <c r="B18" i="51"/>
  <c r="B19" i="51"/>
  <c r="I38" i="15"/>
  <c r="H22" i="15" l="1"/>
  <c r="H21" i="15"/>
  <c r="H27" i="15"/>
  <c r="H26" i="15"/>
  <c r="H23" i="15"/>
  <c r="A39" i="15"/>
  <c r="H24" i="15"/>
  <c r="A37" i="15"/>
  <c r="H25" i="15"/>
  <c r="H28" i="15"/>
  <c r="I34" i="15"/>
  <c r="A3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<sst xmlns="http://schemas.openxmlformats.org/spreadsheetml/2006/main" count="203" uniqueCount="164">
  <si>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</si>
  <si>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</si>
  <si>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</si>
  <si>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</si>
  <si>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</si>
  <si>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</si>
  <si>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</si>
  <si>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</si>
  <si>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</si>
  <si>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</si>
  <si>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</si>
  <si>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</si>
  <si>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</si>
  <si>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</si>
  <si>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</si>
  <si>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</si>
  <si>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</si>
  <si>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</si>
  <si>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</si>
  <si>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</si>
  <si>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</si>
  <si>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</si>
  <si>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</si>
  <si>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</si>
  <si>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</si>
  <si>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</si>
  <si>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</si>
  <si>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</si>
  <si>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</si>
  <si>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</si>
  <si>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</si>
  <si>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</si>
  <si>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</si>
  <si>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</si>
  <si>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</si>
  <si>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</si>
  <si>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</si>
  <si>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</si>
  <si>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</si>
  <si>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</si>
  <si>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</si>
  <si>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</si>
  <si>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</si>
  <si>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</si>
  <si>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</si>
  <si>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</si>
  <si>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</si>
  <si>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</si>
  <si>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</si>
  <si>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</si>
  <si>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</si>
  <si>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</si>
  <si>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</si>
  <si>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</si>
  <si>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</si>
  <si>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</si>
  <si>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</si>
  <si>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</si>
  <si>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</si>
  <si>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</si>
  <si>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</si>
  <si>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</si>
  <si>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</si>
  <si>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</si>
  <si>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</si>
  <si>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</si>
  <si>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</si>
  <si>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</si>
  <si>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</si>
  <si>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</si>
  <si>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</si>
  <si>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</si>
  <si>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</si>
  <si>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</si>
  <si>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</si>
  <si>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</si>
  <si>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</si>
  <si>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</si>
  <si>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</si>
  <si>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</si>
  <si>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</si>
  <si>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</si>
  <si>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</si>
  <si>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</si>
  <si>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</si>
  <si>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</si>
  <si>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</si>
  <si>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</si>
  <si>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</si>
  <si>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</si>
  <si>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</si>
  <si>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</si>
  <si>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</si>
  <si>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mg/kg</t>
  </si>
  <si>
    <t>Histamin</t>
  </si>
  <si>
    <t>Tyramin</t>
  </si>
  <si>
    <t>Phenylethylamin</t>
  </si>
  <si>
    <t>Cadaverin</t>
  </si>
  <si>
    <t>Spermin</t>
  </si>
  <si>
    <t>Spermidin</t>
  </si>
  <si>
    <t>§ 64 LFGB Nr. L 10.00-5 (11.00-4; 12.00-4)</t>
  </si>
  <si>
    <t>§ 64 LFGB Nr. L 10.00-5 (11.00-4; 12.00-4), modifiziert</t>
  </si>
  <si>
    <t>HPLC-Verfahren mit Fluoreszenzdetektion</t>
  </si>
  <si>
    <t>HPLC-Verfahren mit sonstiger Detektion</t>
  </si>
  <si>
    <t>§ 64 LFGB Nr. L 10.00-1 (11.00-1; 12.00-1)</t>
  </si>
  <si>
    <t>§ 64 LFGB Nr. L 10.00-1 (11.00-1; 12.00-1), modifiziert</t>
  </si>
  <si>
    <t>Schweizerisches Lebensmittelbuch "Toxische Stoffe" Untersuchungsmethode 2.3</t>
  </si>
  <si>
    <t>ELISA (R-Biopharm; RIDASCREEN Histamin Nr. R1604</t>
  </si>
  <si>
    <t>35</t>
  </si>
  <si>
    <t>Putrescin</t>
  </si>
  <si>
    <t>Agmatin</t>
  </si>
  <si>
    <t>Tryptamin</t>
  </si>
  <si>
    <t>Biogene Amine</t>
  </si>
  <si>
    <t>sonstiges / other</t>
  </si>
  <si>
    <t>Parameter 7</t>
  </si>
  <si>
    <t>Parameter 8</t>
  </si>
  <si>
    <t>Parameter 9</t>
  </si>
  <si>
    <t>Schweizerisches Lebensmittelbuch Kapitel 54/2, auch modifiziert</t>
  </si>
  <si>
    <t>Beispiel für die Eingabe von 2 eMail-Adressen:
Example how to type in 2 different e-mail addresses:</t>
  </si>
  <si>
    <t>info@lvus.de; ergebnisse@lvus.de</t>
  </si>
  <si>
    <t>Parameter 10</t>
  </si>
  <si>
    <t>TVB-N</t>
  </si>
  <si>
    <t>§ 64 LFGB Nr. L 10.00-3 (11.00-3; 12.00-3)</t>
  </si>
  <si>
    <t>Destillation eines mit Trichloressigsäure denaturierten Extraktes nach Alkalisierung in eine Säurevorlage</t>
  </si>
  <si>
    <t>Mikrodiffusion nach Conway und Byrne</t>
  </si>
  <si>
    <t>einfache Destillation nach Antonacopoulos</t>
  </si>
  <si>
    <t>Sonstiges</t>
  </si>
  <si>
    <r>
      <t xml:space="preserve">TVB-N </t>
    </r>
    <r>
      <rPr>
        <sz val="11"/>
        <rFont val="Times New Roman"/>
        <family val="1"/>
      </rPr>
      <t>(als Stickstoff)</t>
    </r>
  </si>
  <si>
    <t>mg/100 g</t>
  </si>
  <si>
    <t>ELISA (Veratox, Neogen)</t>
  </si>
  <si>
    <t>AOAC Volume 78, No 4, 1995</t>
  </si>
  <si>
    <t>Schweizerisches Lebensmittelbuch 1391.1</t>
  </si>
  <si>
    <t>Isopentylamin</t>
  </si>
  <si>
    <t>Parameter 11</t>
  </si>
  <si>
    <t>Dünnschichtchromatographisch (halbquantitativ)</t>
  </si>
  <si>
    <t>Extraktion mit Perchlorsäure, Alkalisation, Wasserdampfdestillation, Titration</t>
  </si>
  <si>
    <t>In case your data security does not forsee to send files in XLS-format save your finalized table on your computer. Change the ending of the file from ".XLS" into ".TXT" und send the file to our e-mail address edv@lvus.de. Your results will then be deliveres by our it-team to our result server.</t>
  </si>
  <si>
    <t>HPLC-MS/MS</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</si>
  <si>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</si>
  <si>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</si>
  <si>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</si>
  <si>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</si>
  <si>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</si>
  <si>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</si>
  <si>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</si>
  <si>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</si>
  <si>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</si>
  <si>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</si>
  <si>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</si>
  <si>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</si>
  <si>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</si>
  <si>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</si>
  <si>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</si>
  <si>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Referenzverfahren nach VO (EG) Nr. 2074/2005 / VO (EU) 2019/627, modifiziert</t>
  </si>
  <si>
    <t>Referenzverfahren nach VO (EG) Nr. 2074/2005 / VO (EU) 2019/627</t>
  </si>
  <si>
    <t>?</t>
  </si>
  <si>
    <t>§ 64 LFGB Nr. L 10.00-3 (11.00-3; 12.00-3), modifiziert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</si>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</sst>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2"/>
      <color rgb="FFFF0000"/>
      <name val="Times New Roman"/>
      <family val="1"/>
    </font>
    <font>
      <sz val="11"/>
      <color indexed="8"/>
      <name val="Calibri"/>
      <family val="2"/>
    </font>
    <font>
      <sz val="11"/>
      <color indexed="9"/>
      <name val="Calibri"/>
      <family val="2"/>
    </font>
    <font>
      <sz val="10"/>
      <name val="Arial"/>
      <family val="2"/>
    </font>
  </fonts>
  <fills count="1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4">
    <xf numFmtId="0" fontId="0" fillId="0" borderId="0"/>
    <xf numFmtId="0" fontId="1" fillId="0" borderId="0" applyNumberFormat="0" applyFill="0" applyBorder="0" applyAlignment="0" applyProtection="0">
      <alignment vertical="top"/>
      <protection locked="0"/>
    </xf>
    <xf numFmtId="0" fontId="5" fillId="0" borderId="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9" borderId="0" applyNumberFormat="0" applyBorder="0" applyAlignment="0" applyProtection="0"/>
    <xf numFmtId="0" fontId="28" fillId="12" borderId="0" applyNumberFormat="0" applyBorder="0" applyAlignment="0" applyProtection="0"/>
    <xf numFmtId="0" fontId="28" fillId="6"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29" fillId="6" borderId="0" applyNumberFormat="0" applyBorder="0" applyAlignment="0" applyProtection="0"/>
    <xf numFmtId="0" fontId="1" fillId="0" borderId="0" applyNumberFormat="0" applyFill="0" applyBorder="0" applyAlignment="0" applyProtection="0">
      <alignment vertical="top"/>
      <protection locked="0"/>
    </xf>
    <xf numFmtId="0" fontId="30" fillId="0" borderId="0"/>
    <xf numFmtId="0" fontId="5" fillId="0" borderId="0"/>
  </cellStyleXfs>
  <cellXfs count="126">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18" fillId="0" borderId="0" xfId="0" applyFont="1" applyFill="1" applyBorder="1" applyProtection="1">
      <protection hidden="1"/>
    </xf>
    <xf numFmtId="0" fontId="19" fillId="0" borderId="0" xfId="0" applyFont="1" applyFill="1" applyBorder="1" applyProtection="1">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wrapText="1"/>
    </xf>
    <xf numFmtId="0" fontId="19" fillId="0" borderId="0" xfId="0" applyFont="1" applyFill="1" applyBorder="1" applyAlignment="1" applyProtection="1">
      <alignment horizontal="left" wrapText="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20" fillId="0" borderId="0" xfId="0" applyFont="1" applyFill="1" applyBorder="1" applyAlignment="1" applyProtection="1">
      <alignment horizontal="center"/>
      <protection hidden="1"/>
    </xf>
    <xf numFmtId="0" fontId="21" fillId="0" borderId="0" xfId="0" applyFont="1" applyFill="1" applyBorder="1" applyProtection="1">
      <protection hidden="1"/>
    </xf>
    <xf numFmtId="0" fontId="19" fillId="4" borderId="0" xfId="0" applyFont="1" applyFill="1" applyBorder="1" applyAlignment="1" applyProtection="1">
      <alignment vertical="center" wrapText="1"/>
      <protection hidden="1"/>
    </xf>
    <xf numFmtId="0" fontId="17" fillId="0" borderId="0" xfId="0" applyFont="1" applyAlignment="1">
      <alignment horizontal="left" wrapText="1"/>
    </xf>
    <xf numFmtId="0" fontId="19" fillId="0" borderId="0" xfId="0" applyNumberFormat="1" applyFont="1" applyFill="1" applyBorder="1" applyProtection="1">
      <protection hidden="1"/>
    </xf>
    <xf numFmtId="49" fontId="0" fillId="2" borderId="0" xfId="0" applyNumberFormat="1" applyFill="1" applyAlignment="1">
      <alignment horizontal="center"/>
    </xf>
    <xf numFmtId="0" fontId="19"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2" fontId="22" fillId="3" borderId="1" xfId="0" applyNumberFormat="1" applyFont="1" applyFill="1" applyBorder="1" applyAlignment="1" applyProtection="1">
      <alignment horizontal="center" vertical="top" wrapText="1"/>
    </xf>
    <xf numFmtId="0" fontId="0" fillId="0" borderId="0" xfId="0" applyProtection="1"/>
    <xf numFmtId="0" fontId="23"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2" fillId="0" borderId="0" xfId="0" applyFont="1" applyFill="1" applyBorder="1" applyAlignment="1" applyProtection="1">
      <alignment vertical="center"/>
      <protection hidden="1"/>
    </xf>
    <xf numFmtId="0" fontId="17" fillId="0" borderId="0" xfId="0" applyFont="1" applyAlignment="1" applyProtection="1">
      <alignment horizontal="left"/>
      <protection hidden="1"/>
    </xf>
    <xf numFmtId="0" fontId="7" fillId="4" borderId="0" xfId="0" applyFont="1" applyFill="1" applyBorder="1" applyProtection="1">
      <protection hidden="1"/>
    </xf>
    <xf numFmtId="0" fontId="5" fillId="0" borderId="0" xfId="0" applyFont="1"/>
    <xf numFmtId="0" fontId="7" fillId="0" borderId="0" xfId="0" applyFont="1" applyFill="1" applyBorder="1" applyAlignment="1" applyProtection="1">
      <alignment horizontal="center" vertical="center"/>
      <protection hidden="1"/>
    </xf>
    <xf numFmtId="0" fontId="17" fillId="0" borderId="0" xfId="0" applyFont="1" applyAlignment="1">
      <alignment horizontal="justify" vertical="top" wrapText="1"/>
    </xf>
    <xf numFmtId="0" fontId="7" fillId="0" borderId="0" xfId="0" applyFont="1" applyFill="1" applyBorder="1" applyAlignment="1" applyProtection="1">
      <alignment vertical="center" wrapText="1"/>
    </xf>
    <xf numFmtId="0" fontId="17" fillId="0" borderId="0" xfId="0" applyFont="1"/>
    <xf numFmtId="0" fontId="17" fillId="0" borderId="0" xfId="0" applyFont="1" applyProtection="1">
      <protection locked="0"/>
    </xf>
    <xf numFmtId="0" fontId="17" fillId="0" borderId="2" xfId="0" applyFont="1" applyBorder="1" applyAlignment="1">
      <alignment horizontal="justify" vertical="top" wrapText="1"/>
    </xf>
    <xf numFmtId="0" fontId="4" fillId="0" borderId="0" xfId="0" applyFont="1" applyFill="1" applyBorder="1" applyAlignment="1" applyProtection="1">
      <alignment horizontal="center" vertical="center"/>
      <protection hidden="1"/>
    </xf>
    <xf numFmtId="0" fontId="5" fillId="0" borderId="0" xfId="0" applyFont="1" applyAlignment="1" applyProtection="1">
      <alignment horizontal="justify" vertical="top" wrapText="1"/>
      <protection hidden="1"/>
    </xf>
    <xf numFmtId="0" fontId="5" fillId="0" borderId="0" xfId="0" applyFont="1" applyAlignment="1">
      <alignment horizontal="justify" vertical="top" wrapText="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20" fillId="0" borderId="0" xfId="0" applyFont="1" applyFill="1" applyBorder="1" applyAlignment="1" applyProtection="1">
      <alignment horizontal="center" vertical="center"/>
      <protection hidden="1"/>
    </xf>
    <xf numFmtId="0" fontId="17" fillId="0" borderId="0" xfId="0" applyFont="1" applyAlignment="1" applyProtection="1">
      <alignment horizontal="left"/>
      <protection locked="0"/>
    </xf>
    <xf numFmtId="0" fontId="17" fillId="0" borderId="2" xfId="0" applyFont="1" applyBorder="1" applyAlignment="1">
      <alignment horizontal="left" vertical="top" wrapText="1"/>
    </xf>
    <xf numFmtId="0" fontId="5" fillId="0" borderId="0" xfId="0" applyFont="1" applyAlignment="1">
      <alignment horizontal="left" vertical="top" wrapText="1"/>
    </xf>
    <xf numFmtId="0" fontId="17" fillId="3" borderId="0" xfId="0" applyFont="1" applyFill="1" applyBorder="1" applyProtection="1">
      <protection locked="0"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3" borderId="0" xfId="0" applyFill="1" applyBorder="1"/>
    <xf numFmtId="49" fontId="1" fillId="2" borderId="0" xfId="1" applyNumberFormat="1" applyFont="1" applyFill="1" applyAlignment="1" applyProtection="1">
      <alignment vertical="center"/>
      <protection locked="0"/>
    </xf>
    <xf numFmtId="0" fontId="17" fillId="0" borderId="0" xfId="0" applyFont="1" applyAlignment="1">
      <alignment horizontal="left"/>
    </xf>
    <xf numFmtId="0" fontId="17" fillId="0" borderId="0" xfId="0" applyFont="1" applyAlignment="1" applyProtection="1">
      <alignment horizontal="right"/>
      <protection locked="0"/>
    </xf>
    <xf numFmtId="0" fontId="4" fillId="0" borderId="0" xfId="0" applyFont="1" applyAlignment="1">
      <alignment horizontal="left" vertical="top" wrapText="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26" fillId="0" borderId="0" xfId="0" applyFont="1" applyProtection="1">
      <protection hidden="1"/>
    </xf>
    <xf numFmtId="0" fontId="27" fillId="0" borderId="0" xfId="0" applyFont="1" applyBorder="1" applyAlignment="1">
      <alignment vertical="center" wrapText="1"/>
    </xf>
    <xf numFmtId="0" fontId="19" fillId="0" borderId="0" xfId="0" applyFont="1" applyFill="1" applyBorder="1" applyAlignment="1">
      <alignment vertical="center" wrapText="1"/>
    </xf>
    <xf numFmtId="49" fontId="4" fillId="2" borderId="0" xfId="0" applyNumberFormat="1" applyFont="1" applyFill="1" applyBorder="1" applyProtection="1">
      <protection locked="0"/>
    </xf>
    <xf numFmtId="49" fontId="19" fillId="2" borderId="0" xfId="0" applyNumberFormat="1" applyFont="1" applyFill="1" applyBorder="1" applyAlignment="1" applyProtection="1">
      <alignment vertical="center"/>
      <protection locked="0"/>
    </xf>
    <xf numFmtId="0" fontId="5" fillId="3" borderId="0" xfId="2" applyFill="1" applyBorder="1"/>
    <xf numFmtId="0" fontId="5" fillId="0" borderId="3" xfId="0" applyFont="1" applyBorder="1" applyAlignment="1" applyProtection="1">
      <alignment horizontal="left" wrapText="1"/>
    </xf>
    <xf numFmtId="0" fontId="5" fillId="0" borderId="3"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27" fillId="3" borderId="0" xfId="0" applyFont="1" applyFill="1" applyBorder="1" applyAlignment="1">
      <alignmen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8" fillId="3" borderId="3" xfId="0" applyFont="1" applyFill="1" applyBorder="1" applyAlignment="1" applyProtection="1">
      <alignment horizontal="left" wrapText="1"/>
    </xf>
    <xf numFmtId="0" fontId="4" fillId="3" borderId="3"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xf>
    <xf numFmtId="0" fontId="8" fillId="3" borderId="0" xfId="0" applyFont="1" applyFill="1" applyAlignment="1" applyProtection="1">
      <alignment horizontal="left" wrapText="1"/>
    </xf>
    <xf numFmtId="0" fontId="4" fillId="0" borderId="0" xfId="0" applyFont="1" applyFill="1" applyAlignment="1" applyProtection="1">
      <alignment horizontal="left"/>
    </xf>
    <xf numFmtId="0" fontId="14"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3" borderId="0" xfId="2" applyFont="1" applyFill="1" applyBorder="1" applyAlignment="1">
      <alignment horizontal="left" wrapText="1"/>
    </xf>
    <xf numFmtId="0" fontId="5" fillId="3" borderId="0" xfId="2" applyFill="1" applyBorder="1" applyAlignment="1">
      <alignment horizontal="left" wrapText="1"/>
    </xf>
    <xf numFmtId="0" fontId="9" fillId="0" borderId="0" xfId="2" applyFont="1" applyAlignment="1">
      <alignment horizontal="left"/>
    </xf>
    <xf numFmtId="0" fontId="0" fillId="0" borderId="0" xfId="0" applyAlignment="1">
      <alignment horizontal="left" vertical="center"/>
    </xf>
    <xf numFmtId="0" fontId="22" fillId="0" borderId="0" xfId="0" applyFont="1" applyFill="1" applyBorder="1" applyAlignment="1" applyProtection="1">
      <alignment horizontal="left" vertical="center" wrapText="1"/>
      <protection hidden="1"/>
    </xf>
    <xf numFmtId="0" fontId="17"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1" fillId="0" borderId="0" xfId="1" applyFill="1" applyBorder="1" applyAlignment="1" applyProtection="1">
      <alignment horizontal="left"/>
      <protection hidden="1"/>
    </xf>
    <xf numFmtId="0" fontId="0" fillId="4" borderId="0" xfId="0" applyFill="1" applyBorder="1" applyAlignment="1" applyProtection="1">
      <alignment horizontal="center"/>
      <protection hidden="1"/>
    </xf>
    <xf numFmtId="0" fontId="7" fillId="0" borderId="0" xfId="0" applyFont="1" applyFill="1" applyBorder="1" applyAlignment="1" applyProtection="1">
      <alignment horizontal="left" vertical="center" wrapText="1"/>
      <protection hidden="1"/>
    </xf>
    <xf numFmtId="0" fontId="0" fillId="4" borderId="0" xfId="0" applyFill="1" applyBorder="1" applyAlignment="1" applyProtection="1">
      <alignment vertical="center" wrapText="1"/>
      <protection locked="0"/>
    </xf>
    <xf numFmtId="0" fontId="4" fillId="2" borderId="0" xfId="0" applyFont="1" applyFill="1" applyAlignment="1" applyProtection="1">
      <alignment horizontal="left"/>
      <protection locked="0"/>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0" fillId="2" borderId="0" xfId="0" applyNumberFormat="1" applyFill="1" applyAlignment="1">
      <alignment horizontal="center"/>
    </xf>
  </cellXfs>
  <cellStyles count="2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Standard" xfId="0" builtinId="0"/>
    <cellStyle name="Standard 2" xfId="22" xr:uid="{00000000-0005-0000-0000-000015000000}"/>
    <cellStyle name="Standard 2 2" xfId="2" xr:uid="{00000000-0005-0000-0000-000016000000}"/>
    <cellStyle name="Standard 3" xfId="23" xr:uid="{00000000-0005-0000-0000-000017000000}"/>
  </cellStyles>
  <dxfs count="18">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18" fmlaLink="Parameter1!$B$1" fmlaRange="Parameter1!$B$3:$B$18" sel="16" val="0"/>
</file>

<file path=xl/ctrlProps/ctrlProp2.xml><?xml version="1.0" encoding="utf-8"?>
<formControlPr xmlns="http://schemas.microsoft.com/office/spreadsheetml/2009/9/main" objectType="Drop" dropLines="30" dropStyle="combo" dx="18" fmlaLink="Parameter2!$B$1" fmlaRange="Parameter2!$B$3:$B$13" sel="11"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30" dropStyle="combo" dx="18" fmlaLink="TVBN!$B$1" fmlaRange="TVBN!$B$3:$B$14" sel="1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6417" name="Picture 1">
          <a:extLst>
            <a:ext uri="{FF2B5EF4-FFF2-40B4-BE49-F238E27FC236}">
              <a16:creationId xmlns:a16="http://schemas.microsoft.com/office/drawing/2014/main" id="{00000000-0008-0000-0100-000021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33</xdr:row>
          <xdr:rowOff>0</xdr:rowOff>
        </xdr:from>
        <xdr:to>
          <xdr:col>7</xdr:col>
          <xdr:colOff>220980</xdr:colOff>
          <xdr:row>33</xdr:row>
          <xdr:rowOff>213360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38100</xdr:rowOff>
        </xdr:from>
        <xdr:to>
          <xdr:col>7</xdr:col>
          <xdr:colOff>236220</xdr:colOff>
          <xdr:row>35</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129540</xdr:rowOff>
        </xdr:from>
        <xdr:to>
          <xdr:col>6</xdr:col>
          <xdr:colOff>891540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38100</xdr:rowOff>
        </xdr:from>
        <xdr:to>
          <xdr:col>7</xdr:col>
          <xdr:colOff>236220</xdr:colOff>
          <xdr:row>37</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ergebnisse@lvus.de" TargetMode="External"/><Relationship Id="rId7" Type="http://schemas.openxmlformats.org/officeDocument/2006/relationships/ctrlProp" Target="../ctrlProps/ctrlProp1.xm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6" Type="http://schemas.openxmlformats.org/officeDocument/2006/relationships/vmlDrawing" Target="../drawings/vmlDrawing3.vml"/><Relationship Id="rId11" Type="http://schemas.openxmlformats.org/officeDocument/2006/relationships/comments" Target="../comments3.xml"/><Relationship Id="rId5" Type="http://schemas.openxmlformats.org/officeDocument/2006/relationships/drawing" Target="../drawings/drawing2.xml"/><Relationship Id="rId10" Type="http://schemas.openxmlformats.org/officeDocument/2006/relationships/ctrlProp" Target="../ctrlProps/ctrlProp4.xml"/><Relationship Id="rId4" Type="http://schemas.openxmlformats.org/officeDocument/2006/relationships/printerSettings" Target="../printerSettings/printerSettings9.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37" customWidth="1"/>
    <col min="3" max="3" width="30.44140625" style="37" customWidth="1"/>
    <col min="4" max="16384" width="11.44140625" style="37"/>
  </cols>
  <sheetData>
    <row r="1" spans="1:3" ht="30.75" customHeight="1" x14ac:dyDescent="0.3">
      <c r="A1" s="83" t="s">
        <v>47</v>
      </c>
      <c r="B1" s="84"/>
      <c r="C1" s="84"/>
    </row>
    <row r="2" spans="1:3" ht="51.75" customHeight="1" x14ac:dyDescent="0.25">
      <c r="A2" s="86" t="s">
        <v>63</v>
      </c>
      <c r="B2" s="87"/>
      <c r="C2" s="87"/>
    </row>
    <row r="3" spans="1:3" ht="74.25" customHeight="1" x14ac:dyDescent="0.25">
      <c r="A3" s="85" t="s">
        <v>86</v>
      </c>
      <c r="B3" s="85"/>
      <c r="C3" s="85"/>
    </row>
    <row r="4" spans="1:3" ht="80.400000000000006" customHeight="1" x14ac:dyDescent="0.35">
      <c r="A4" s="85" t="s">
        <v>90</v>
      </c>
      <c r="B4" s="88"/>
      <c r="C4" s="88"/>
    </row>
    <row r="5" spans="1:3" ht="30.3" customHeight="1" x14ac:dyDescent="0.3">
      <c r="A5" s="89"/>
      <c r="B5" s="89"/>
      <c r="C5" s="89"/>
    </row>
    <row r="6" spans="1:3" ht="30.3" customHeight="1" x14ac:dyDescent="0.25">
      <c r="A6" s="38" t="s">
        <v>48</v>
      </c>
    </row>
    <row r="7" spans="1:3" ht="54" customHeight="1" x14ac:dyDescent="0.25">
      <c r="A7" s="81" t="s">
        <v>49</v>
      </c>
      <c r="B7" s="82"/>
      <c r="C7" s="82"/>
    </row>
    <row r="9" spans="1:3" x14ac:dyDescent="0.25">
      <c r="A9" s="39" t="s">
        <v>50</v>
      </c>
      <c r="B9" s="39" t="s">
        <v>51</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6">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19</v>
      </c>
      <c r="H1" s="75">
        <f>COUNTA(A2:G38)</f>
        <v>0</v>
      </c>
    </row>
    <row r="2" spans="1:8" x14ac:dyDescent="0.3">
      <c r="A2" s="116"/>
      <c r="B2" s="116"/>
      <c r="C2" s="116"/>
      <c r="D2" s="116"/>
      <c r="E2" s="116"/>
      <c r="F2" s="116"/>
      <c r="G2" s="116"/>
    </row>
    <row r="3" spans="1:8" x14ac:dyDescent="0.3">
      <c r="A3" s="116"/>
      <c r="B3" s="116"/>
      <c r="C3" s="116"/>
      <c r="D3" s="116"/>
      <c r="E3" s="116"/>
      <c r="F3" s="116"/>
      <c r="G3" s="116"/>
    </row>
    <row r="4" spans="1:8" x14ac:dyDescent="0.3">
      <c r="A4" s="116"/>
      <c r="B4" s="116"/>
      <c r="C4" s="116"/>
      <c r="D4" s="116"/>
      <c r="E4" s="116"/>
      <c r="F4" s="116"/>
      <c r="G4" s="116"/>
    </row>
    <row r="5" spans="1:8" x14ac:dyDescent="0.3">
      <c r="A5" s="116"/>
      <c r="B5" s="116"/>
      <c r="C5" s="116"/>
      <c r="D5" s="116"/>
      <c r="E5" s="116"/>
      <c r="F5" s="116"/>
      <c r="G5" s="116"/>
    </row>
    <row r="6" spans="1:8" x14ac:dyDescent="0.3">
      <c r="A6" s="116"/>
      <c r="B6" s="116"/>
      <c r="C6" s="116"/>
      <c r="D6" s="116"/>
      <c r="E6" s="116"/>
      <c r="F6" s="116"/>
      <c r="G6" s="116"/>
    </row>
    <row r="7" spans="1:8" x14ac:dyDescent="0.3">
      <c r="A7" s="116"/>
      <c r="B7" s="116"/>
      <c r="C7" s="116"/>
      <c r="D7" s="116"/>
      <c r="E7" s="116"/>
      <c r="F7" s="116"/>
      <c r="G7" s="116"/>
    </row>
    <row r="8" spans="1:8" x14ac:dyDescent="0.3">
      <c r="A8" s="116"/>
      <c r="B8" s="116"/>
      <c r="C8" s="116"/>
      <c r="D8" s="116"/>
      <c r="E8" s="116"/>
      <c r="F8" s="116"/>
      <c r="G8" s="116"/>
    </row>
    <row r="9" spans="1:8" x14ac:dyDescent="0.3">
      <c r="A9" s="116"/>
      <c r="B9" s="116"/>
      <c r="C9" s="116"/>
      <c r="D9" s="116"/>
      <c r="E9" s="116"/>
      <c r="F9" s="116"/>
      <c r="G9" s="116"/>
    </row>
    <row r="10" spans="1:8" x14ac:dyDescent="0.3">
      <c r="A10" s="116"/>
      <c r="B10" s="116"/>
      <c r="C10" s="116"/>
      <c r="D10" s="116"/>
      <c r="E10" s="116"/>
      <c r="F10" s="116"/>
      <c r="G10" s="116"/>
    </row>
    <row r="11" spans="1:8" x14ac:dyDescent="0.3">
      <c r="A11" s="116"/>
      <c r="B11" s="116"/>
      <c r="C11" s="116"/>
      <c r="D11" s="116"/>
      <c r="E11" s="116"/>
      <c r="F11" s="116"/>
      <c r="G11" s="116"/>
    </row>
    <row r="12" spans="1:8" x14ac:dyDescent="0.3">
      <c r="A12" s="116"/>
      <c r="B12" s="116"/>
      <c r="C12" s="116"/>
      <c r="D12" s="116"/>
      <c r="E12" s="116"/>
      <c r="F12" s="116"/>
      <c r="G12" s="116"/>
    </row>
    <row r="13" spans="1:8" x14ac:dyDescent="0.3">
      <c r="A13" s="116"/>
      <c r="B13" s="116"/>
      <c r="C13" s="116"/>
      <c r="D13" s="116"/>
      <c r="E13" s="116"/>
      <c r="F13" s="116"/>
      <c r="G13" s="116"/>
    </row>
    <row r="14" spans="1:8" x14ac:dyDescent="0.3">
      <c r="A14" s="116"/>
      <c r="B14" s="116"/>
      <c r="C14" s="116"/>
      <c r="D14" s="116"/>
      <c r="E14" s="116"/>
      <c r="F14" s="116"/>
      <c r="G14" s="116"/>
    </row>
    <row r="15" spans="1:8" x14ac:dyDescent="0.3">
      <c r="A15" s="116"/>
      <c r="B15" s="116"/>
      <c r="C15" s="116"/>
      <c r="D15" s="116"/>
      <c r="E15" s="116"/>
      <c r="F15" s="116"/>
      <c r="G15" s="116"/>
    </row>
    <row r="16" spans="1:8" x14ac:dyDescent="0.3">
      <c r="A16" s="116"/>
      <c r="B16" s="116"/>
      <c r="C16" s="116"/>
      <c r="D16" s="116"/>
      <c r="E16" s="116"/>
      <c r="F16" s="116"/>
      <c r="G16" s="116"/>
    </row>
    <row r="17" spans="1:7" x14ac:dyDescent="0.3">
      <c r="A17" s="116"/>
      <c r="B17" s="116"/>
      <c r="C17" s="116"/>
      <c r="D17" s="116"/>
      <c r="E17" s="116"/>
      <c r="F17" s="116"/>
      <c r="G17" s="116"/>
    </row>
    <row r="18" spans="1:7" x14ac:dyDescent="0.3">
      <c r="A18" s="116"/>
      <c r="B18" s="116"/>
      <c r="C18" s="116"/>
      <c r="D18" s="116"/>
      <c r="E18" s="116"/>
      <c r="F18" s="116"/>
      <c r="G18" s="116"/>
    </row>
    <row r="19" spans="1:7" x14ac:dyDescent="0.3">
      <c r="A19" s="116"/>
      <c r="B19" s="116"/>
      <c r="C19" s="116"/>
      <c r="D19" s="116"/>
      <c r="E19" s="116"/>
      <c r="F19" s="116"/>
      <c r="G19" s="116"/>
    </row>
    <row r="20" spans="1:7" x14ac:dyDescent="0.3">
      <c r="A20" s="116"/>
      <c r="B20" s="116"/>
      <c r="C20" s="116"/>
      <c r="D20" s="116"/>
      <c r="E20" s="116"/>
      <c r="F20" s="116"/>
      <c r="G20" s="116"/>
    </row>
    <row r="21" spans="1:7" x14ac:dyDescent="0.3">
      <c r="A21" s="116"/>
      <c r="B21" s="116"/>
      <c r="C21" s="116"/>
      <c r="D21" s="116"/>
      <c r="E21" s="116"/>
      <c r="F21" s="116"/>
      <c r="G21" s="116"/>
    </row>
    <row r="22" spans="1:7" x14ac:dyDescent="0.3">
      <c r="A22" s="116"/>
      <c r="B22" s="116"/>
      <c r="C22" s="116"/>
      <c r="D22" s="116"/>
      <c r="E22" s="116"/>
      <c r="F22" s="116"/>
      <c r="G22" s="116"/>
    </row>
    <row r="23" spans="1:7" x14ac:dyDescent="0.3">
      <c r="A23" s="116"/>
      <c r="B23" s="116"/>
      <c r="C23" s="116"/>
      <c r="D23" s="116"/>
      <c r="E23" s="116"/>
      <c r="F23" s="116"/>
      <c r="G23" s="116"/>
    </row>
    <row r="24" spans="1:7" x14ac:dyDescent="0.3">
      <c r="A24" s="116"/>
      <c r="B24" s="116"/>
      <c r="C24" s="116"/>
      <c r="D24" s="116"/>
      <c r="E24" s="116"/>
      <c r="F24" s="116"/>
      <c r="G24" s="116"/>
    </row>
    <row r="25" spans="1:7" x14ac:dyDescent="0.3">
      <c r="A25" s="116"/>
      <c r="B25" s="116"/>
      <c r="C25" s="116"/>
      <c r="D25" s="116"/>
      <c r="E25" s="116"/>
      <c r="F25" s="116"/>
      <c r="G25" s="116"/>
    </row>
    <row r="26" spans="1:7" x14ac:dyDescent="0.3">
      <c r="A26" s="116"/>
      <c r="B26" s="116"/>
      <c r="C26" s="116"/>
      <c r="D26" s="116"/>
      <c r="E26" s="116"/>
      <c r="F26" s="116"/>
      <c r="G26" s="116"/>
    </row>
    <row r="27" spans="1:7" x14ac:dyDescent="0.3">
      <c r="A27" s="116"/>
      <c r="B27" s="116"/>
      <c r="C27" s="116"/>
      <c r="D27" s="116"/>
      <c r="E27" s="116"/>
      <c r="F27" s="116"/>
      <c r="G27" s="116"/>
    </row>
    <row r="28" spans="1:7" x14ac:dyDescent="0.3">
      <c r="A28" s="116"/>
      <c r="B28" s="116"/>
      <c r="C28" s="116"/>
      <c r="D28" s="116"/>
      <c r="E28" s="116"/>
      <c r="F28" s="116"/>
      <c r="G28" s="116"/>
    </row>
    <row r="29" spans="1:7" x14ac:dyDescent="0.3">
      <c r="A29" s="116"/>
      <c r="B29" s="116"/>
      <c r="C29" s="116"/>
      <c r="D29" s="116"/>
      <c r="E29" s="116"/>
      <c r="F29" s="116"/>
      <c r="G29" s="116"/>
    </row>
    <row r="30" spans="1:7" x14ac:dyDescent="0.3">
      <c r="A30" s="116"/>
      <c r="B30" s="116"/>
      <c r="C30" s="116"/>
      <c r="D30" s="116"/>
      <c r="E30" s="116"/>
      <c r="F30" s="116"/>
      <c r="G30" s="116"/>
    </row>
    <row r="31" spans="1:7" x14ac:dyDescent="0.3">
      <c r="A31" s="116"/>
      <c r="B31" s="116"/>
      <c r="C31" s="116"/>
      <c r="D31" s="116"/>
      <c r="E31" s="116"/>
      <c r="F31" s="116"/>
      <c r="G31" s="116"/>
    </row>
    <row r="32" spans="1:7" x14ac:dyDescent="0.3">
      <c r="A32" s="116"/>
      <c r="B32" s="116"/>
      <c r="C32" s="116"/>
      <c r="D32" s="116"/>
      <c r="E32" s="116"/>
      <c r="F32" s="116"/>
      <c r="G32" s="116"/>
    </row>
    <row r="33" spans="1:7" x14ac:dyDescent="0.3">
      <c r="A33" s="116"/>
      <c r="B33" s="116"/>
      <c r="C33" s="116"/>
      <c r="D33" s="116"/>
      <c r="E33" s="116"/>
      <c r="F33" s="116"/>
      <c r="G33" s="116"/>
    </row>
    <row r="34" spans="1:7" x14ac:dyDescent="0.3">
      <c r="A34" s="116"/>
      <c r="B34" s="116"/>
      <c r="C34" s="116"/>
      <c r="D34" s="116"/>
      <c r="E34" s="116"/>
      <c r="F34" s="116"/>
      <c r="G34" s="116"/>
    </row>
    <row r="35" spans="1:7" x14ac:dyDescent="0.3">
      <c r="A35" s="116"/>
      <c r="B35" s="116"/>
      <c r="C35" s="116"/>
      <c r="D35" s="116"/>
      <c r="E35" s="116"/>
      <c r="F35" s="116"/>
      <c r="G35" s="116"/>
    </row>
    <row r="36" spans="1:7" x14ac:dyDescent="0.3">
      <c r="A36" s="116"/>
      <c r="B36" s="116"/>
      <c r="C36" s="116"/>
      <c r="D36" s="116"/>
      <c r="E36" s="116"/>
      <c r="F36" s="116"/>
      <c r="G36" s="116"/>
    </row>
    <row r="37" spans="1:7" x14ac:dyDescent="0.3">
      <c r="A37" s="116"/>
      <c r="B37" s="116"/>
      <c r="C37" s="116"/>
      <c r="D37" s="116"/>
      <c r="E37" s="116"/>
      <c r="F37" s="116"/>
      <c r="G37" s="116"/>
    </row>
    <row r="38" spans="1:7" x14ac:dyDescent="0.3">
      <c r="A38" s="116"/>
      <c r="B38" s="116"/>
      <c r="C38" s="116"/>
      <c r="D38" s="116"/>
      <c r="E38" s="116"/>
      <c r="F38" s="116"/>
      <c r="G38" s="116"/>
    </row>
  </sheetData>
  <sheetProtection algorithmName="SHA-512" hashValue="htyANDW6BFBOe1CONAtXBsHhd8rWFIBK2I1brRi4gd4fVRdk1XQRUYOYNExhGiwR7ZB+aRdBzrJue0XP0Faddw==" saltValue="CvRfeawX62V/plVGioWKHA=="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8"/>
  <sheetViews>
    <sheetView workbookViewId="0">
      <selection activeCell="A2" sqref="A2:G2"/>
    </sheetView>
  </sheetViews>
  <sheetFormatPr baseColWidth="10" defaultColWidth="11.44140625" defaultRowHeight="13.2" x14ac:dyDescent="0.25"/>
  <cols>
    <col min="1" max="1" width="13.109375" style="46" customWidth="1"/>
    <col min="2" max="2" width="55.109375" style="46" customWidth="1"/>
    <col min="3" max="16384" width="11.44140625" style="46"/>
  </cols>
  <sheetData>
    <row r="1" spans="1:3" ht="13.8" thickBot="1" x14ac:dyDescent="0.3">
      <c r="A1" s="52" t="s">
        <v>94</v>
      </c>
      <c r="B1" s="62">
        <v>16</v>
      </c>
      <c r="C1" s="52">
        <f>MAX($A$3:$A$18)-1</f>
        <v>15</v>
      </c>
    </row>
    <row r="2" spans="1:3" ht="13.8" thickTop="1" x14ac:dyDescent="0.25">
      <c r="A2" s="54" t="s">
        <v>34</v>
      </c>
      <c r="B2" s="63" t="s">
        <v>35</v>
      </c>
      <c r="C2" s="52" t="s">
        <v>37</v>
      </c>
    </row>
    <row r="3" spans="1:3" ht="15.6" x14ac:dyDescent="0.3">
      <c r="A3" s="56">
        <v>1</v>
      </c>
      <c r="B3" s="64" t="s">
        <v>104</v>
      </c>
      <c r="C3" s="58"/>
    </row>
    <row r="4" spans="1:3" ht="15.6" x14ac:dyDescent="0.3">
      <c r="A4" s="56">
        <v>2</v>
      </c>
      <c r="B4" s="64" t="s">
        <v>105</v>
      </c>
      <c r="C4" s="58" t="s">
        <v>38</v>
      </c>
    </row>
    <row r="5" spans="1:3" ht="15.6" x14ac:dyDescent="0.3">
      <c r="A5" s="56">
        <v>3</v>
      </c>
      <c r="B5" s="64" t="s">
        <v>100</v>
      </c>
      <c r="C5" s="59"/>
    </row>
    <row r="6" spans="1:3" ht="15.6" x14ac:dyDescent="0.3">
      <c r="A6" s="56">
        <v>4</v>
      </c>
      <c r="B6" s="64" t="s">
        <v>101</v>
      </c>
      <c r="C6" s="59" t="s">
        <v>38</v>
      </c>
    </row>
    <row r="7" spans="1:3" ht="15.6" x14ac:dyDescent="0.3">
      <c r="A7" s="56">
        <v>5</v>
      </c>
      <c r="B7" s="64" t="s">
        <v>102</v>
      </c>
      <c r="C7" s="58"/>
    </row>
    <row r="8" spans="1:3" ht="15.6" x14ac:dyDescent="0.3">
      <c r="A8" s="56">
        <v>6</v>
      </c>
      <c r="B8" s="64" t="s">
        <v>103</v>
      </c>
      <c r="C8" s="58"/>
    </row>
    <row r="9" spans="1:3" ht="27.6" x14ac:dyDescent="0.3">
      <c r="A9" s="56">
        <v>7</v>
      </c>
      <c r="B9" s="64" t="s">
        <v>106</v>
      </c>
      <c r="C9" s="58"/>
    </row>
    <row r="10" spans="1:3" ht="15.6" x14ac:dyDescent="0.3">
      <c r="A10" s="56">
        <v>8</v>
      </c>
      <c r="B10" s="64" t="s">
        <v>107</v>
      </c>
      <c r="C10" s="58"/>
    </row>
    <row r="11" spans="1:3" ht="15.6" x14ac:dyDescent="0.3">
      <c r="A11" s="56">
        <v>9</v>
      </c>
      <c r="B11" s="64" t="s">
        <v>129</v>
      </c>
      <c r="C11" s="58"/>
    </row>
    <row r="12" spans="1:3" ht="15.6" x14ac:dyDescent="0.3">
      <c r="A12" s="56">
        <v>10</v>
      </c>
      <c r="B12" s="64" t="s">
        <v>117</v>
      </c>
      <c r="C12" s="58"/>
    </row>
    <row r="13" spans="1:3" ht="15.6" x14ac:dyDescent="0.3">
      <c r="A13" s="56">
        <v>11</v>
      </c>
      <c r="B13" s="64" t="s">
        <v>131</v>
      </c>
      <c r="C13" s="58"/>
    </row>
    <row r="14" spans="1:3" ht="15.6" x14ac:dyDescent="0.3">
      <c r="A14" s="56">
        <v>12</v>
      </c>
      <c r="B14" s="64" t="s">
        <v>130</v>
      </c>
      <c r="C14" s="58"/>
    </row>
    <row r="15" spans="1:3" ht="15.6" x14ac:dyDescent="0.3">
      <c r="A15" s="56">
        <v>13</v>
      </c>
      <c r="B15" s="64" t="s">
        <v>134</v>
      </c>
      <c r="C15" s="58"/>
    </row>
    <row r="16" spans="1:3" ht="15.6" x14ac:dyDescent="0.3">
      <c r="A16" s="56">
        <v>14</v>
      </c>
      <c r="B16" s="64" t="s">
        <v>137</v>
      </c>
      <c r="C16" s="58"/>
    </row>
    <row r="17" spans="1:3" ht="15.6" x14ac:dyDescent="0.3">
      <c r="A17" s="56">
        <v>15</v>
      </c>
      <c r="B17" s="64" t="s">
        <v>113</v>
      </c>
      <c r="C17" s="59"/>
    </row>
    <row r="18" spans="1:3" ht="13.8" x14ac:dyDescent="0.25">
      <c r="A18" s="56">
        <v>16</v>
      </c>
      <c r="B18" s="64"/>
      <c r="C18"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13"/>
  <sheetViews>
    <sheetView workbookViewId="0">
      <selection activeCell="A2" sqref="A2:G2"/>
    </sheetView>
  </sheetViews>
  <sheetFormatPr baseColWidth="10" defaultColWidth="11.44140625" defaultRowHeight="13.2" x14ac:dyDescent="0.25"/>
  <cols>
    <col min="1" max="1" width="13.109375" style="46" customWidth="1"/>
    <col min="2" max="2" width="56" style="46" customWidth="1"/>
    <col min="3" max="16384" width="11.44140625" style="46"/>
  </cols>
  <sheetData>
    <row r="1" spans="1:3" ht="13.8" thickBot="1" x14ac:dyDescent="0.3">
      <c r="A1" s="52" t="s">
        <v>112</v>
      </c>
      <c r="B1" s="53">
        <v>11</v>
      </c>
      <c r="C1" s="52">
        <f>MAX($A$3:$A$13)-1</f>
        <v>10</v>
      </c>
    </row>
    <row r="2" spans="1:3" ht="13.8" thickTop="1" x14ac:dyDescent="0.25">
      <c r="A2" s="54" t="s">
        <v>34</v>
      </c>
      <c r="B2" s="54" t="s">
        <v>35</v>
      </c>
      <c r="C2" s="52" t="s">
        <v>36</v>
      </c>
    </row>
    <row r="3" spans="1:3" ht="15.6" x14ac:dyDescent="0.3">
      <c r="A3" s="56">
        <v>1</v>
      </c>
      <c r="B3" s="57" t="s">
        <v>100</v>
      </c>
      <c r="C3" s="58"/>
    </row>
    <row r="4" spans="1:3" ht="15.6" x14ac:dyDescent="0.3">
      <c r="A4" s="56">
        <v>2</v>
      </c>
      <c r="B4" s="57" t="s">
        <v>101</v>
      </c>
      <c r="C4" s="58" t="s">
        <v>38</v>
      </c>
    </row>
    <row r="5" spans="1:3" ht="15.6" x14ac:dyDescent="0.3">
      <c r="A5" s="56">
        <v>3</v>
      </c>
      <c r="B5" s="57" t="s">
        <v>102</v>
      </c>
      <c r="C5" s="59"/>
    </row>
    <row r="6" spans="1:3" ht="15.6" x14ac:dyDescent="0.3">
      <c r="A6" s="56">
        <v>4</v>
      </c>
      <c r="B6" s="57" t="s">
        <v>103</v>
      </c>
      <c r="C6" s="59"/>
    </row>
    <row r="7" spans="1:3" ht="27.6" x14ac:dyDescent="0.3">
      <c r="A7" s="56">
        <v>5</v>
      </c>
      <c r="B7" s="64" t="s">
        <v>106</v>
      </c>
      <c r="C7" s="59"/>
    </row>
    <row r="8" spans="1:3" ht="15" customHeight="1" x14ac:dyDescent="0.3">
      <c r="A8" s="56">
        <v>6</v>
      </c>
      <c r="B8" s="57" t="s">
        <v>117</v>
      </c>
      <c r="C8" s="59"/>
    </row>
    <row r="9" spans="1:3" ht="15" customHeight="1" x14ac:dyDescent="0.3">
      <c r="A9" s="56">
        <v>7</v>
      </c>
      <c r="B9" s="64" t="s">
        <v>131</v>
      </c>
      <c r="C9" s="59"/>
    </row>
    <row r="10" spans="1:3" ht="15" customHeight="1" x14ac:dyDescent="0.3">
      <c r="A10" s="56">
        <v>8</v>
      </c>
      <c r="B10" s="64" t="s">
        <v>130</v>
      </c>
      <c r="C10" s="59"/>
    </row>
    <row r="11" spans="1:3" ht="15" customHeight="1" x14ac:dyDescent="0.3">
      <c r="A11" s="56">
        <v>9</v>
      </c>
      <c r="B11" s="64" t="s">
        <v>137</v>
      </c>
      <c r="C11" s="59"/>
    </row>
    <row r="12" spans="1:3" ht="13.8" x14ac:dyDescent="0.25">
      <c r="A12" s="56">
        <v>10</v>
      </c>
      <c r="B12" s="57" t="s">
        <v>113</v>
      </c>
      <c r="C12" s="31"/>
    </row>
    <row r="13" spans="1:3" ht="13.8" x14ac:dyDescent="0.25">
      <c r="A13" s="56">
        <v>11</v>
      </c>
      <c r="B13" s="50"/>
      <c r="C13"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dimension ref="A1:C14"/>
  <sheetViews>
    <sheetView workbookViewId="0">
      <selection activeCell="A2" sqref="A2:G2"/>
    </sheetView>
  </sheetViews>
  <sheetFormatPr baseColWidth="10" defaultColWidth="11.44140625" defaultRowHeight="13.2" x14ac:dyDescent="0.25"/>
  <cols>
    <col min="1" max="1" width="13.109375" style="46" customWidth="1"/>
    <col min="2" max="2" width="55.109375" style="46" customWidth="1"/>
    <col min="3" max="16384" width="11.44140625" style="46"/>
  </cols>
  <sheetData>
    <row r="1" spans="1:3" ht="13.8" thickBot="1" x14ac:dyDescent="0.3">
      <c r="A1" s="70" t="s">
        <v>121</v>
      </c>
      <c r="B1" s="71">
        <v>12</v>
      </c>
      <c r="C1" s="70">
        <f>MAX($A$3:$A$14)-1</f>
        <v>11</v>
      </c>
    </row>
    <row r="2" spans="1:3" ht="13.8" thickTop="1" x14ac:dyDescent="0.25">
      <c r="A2" s="63" t="s">
        <v>34</v>
      </c>
      <c r="B2" s="63" t="s">
        <v>35</v>
      </c>
      <c r="C2" s="70" t="s">
        <v>36</v>
      </c>
    </row>
    <row r="3" spans="1:3" ht="15.6" x14ac:dyDescent="0.25">
      <c r="A3" s="72">
        <v>1</v>
      </c>
      <c r="B3" s="57" t="s">
        <v>104</v>
      </c>
      <c r="C3" s="73"/>
    </row>
    <row r="4" spans="1:3" ht="15.6" x14ac:dyDescent="0.3">
      <c r="A4" s="72">
        <v>2</v>
      </c>
      <c r="B4" s="57" t="s">
        <v>105</v>
      </c>
      <c r="C4" s="74" t="s">
        <v>38</v>
      </c>
    </row>
    <row r="5" spans="1:3" ht="15.6" x14ac:dyDescent="0.3">
      <c r="A5" s="72">
        <v>3</v>
      </c>
      <c r="B5" s="64" t="s">
        <v>122</v>
      </c>
      <c r="C5" s="58"/>
    </row>
    <row r="6" spans="1:3" ht="15.6" x14ac:dyDescent="0.3">
      <c r="A6" s="72">
        <v>4</v>
      </c>
      <c r="B6" s="64" t="s">
        <v>156</v>
      </c>
      <c r="C6" s="58" t="s">
        <v>38</v>
      </c>
    </row>
    <row r="7" spans="1:3" ht="27.6" x14ac:dyDescent="0.3">
      <c r="A7" s="72">
        <v>5</v>
      </c>
      <c r="B7" s="64" t="s">
        <v>154</v>
      </c>
      <c r="C7" s="74"/>
    </row>
    <row r="8" spans="1:3" ht="27.6" x14ac:dyDescent="0.3">
      <c r="A8" s="72">
        <v>6</v>
      </c>
      <c r="B8" s="64" t="s">
        <v>153</v>
      </c>
      <c r="C8" s="74" t="s">
        <v>38</v>
      </c>
    </row>
    <row r="9" spans="1:3" ht="27.6" x14ac:dyDescent="0.3">
      <c r="A9" s="72">
        <v>7</v>
      </c>
      <c r="B9" s="64" t="s">
        <v>123</v>
      </c>
      <c r="C9" s="74"/>
    </row>
    <row r="10" spans="1:3" ht="15.6" x14ac:dyDescent="0.3">
      <c r="A10" s="72">
        <v>8</v>
      </c>
      <c r="B10" s="64" t="s">
        <v>124</v>
      </c>
      <c r="C10" s="74"/>
    </row>
    <row r="11" spans="1:3" ht="15.6" x14ac:dyDescent="0.3">
      <c r="A11" s="72">
        <v>9</v>
      </c>
      <c r="B11" s="64" t="s">
        <v>125</v>
      </c>
      <c r="C11" s="74"/>
    </row>
    <row r="12" spans="1:3" ht="15.6" x14ac:dyDescent="0.3">
      <c r="A12" s="72">
        <v>10</v>
      </c>
      <c r="B12" s="48" t="s">
        <v>135</v>
      </c>
      <c r="C12" s="74"/>
    </row>
    <row r="13" spans="1:3" ht="15.6" x14ac:dyDescent="0.3">
      <c r="A13" s="72">
        <v>11</v>
      </c>
      <c r="B13" s="64" t="s">
        <v>126</v>
      </c>
      <c r="C13" s="74"/>
    </row>
    <row r="14" spans="1:3" ht="15.6" x14ac:dyDescent="0.3">
      <c r="A14" s="72">
        <v>12</v>
      </c>
      <c r="B14" s="64"/>
      <c r="C14" s="74"/>
    </row>
  </sheetData>
  <sortState xmlns:xlrd2="http://schemas.microsoft.com/office/spreadsheetml/2017/richdata2" ref="B3:B6">
    <sortCondition ref="B3:B6"/>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2:G42"/>
  <sheetViews>
    <sheetView workbookViewId="0"/>
  </sheetViews>
  <sheetFormatPr baseColWidth="10" defaultColWidth="11.44140625" defaultRowHeight="13.8" x14ac:dyDescent="0.25"/>
  <cols>
    <col min="1" max="16384" width="11.44140625" style="68"/>
  </cols>
  <sheetData>
    <row r="42" spans="1:7" ht="68.400000000000006" customHeight="1" x14ac:dyDescent="0.3">
      <c r="A42" s="90" t="s">
        <v>136</v>
      </c>
      <c r="B42" s="90"/>
      <c r="C42" s="90"/>
      <c r="D42" s="90"/>
      <c r="E42" s="90"/>
      <c r="F42" s="90"/>
      <c r="G42" s="90"/>
    </row>
  </sheetData>
  <sheetProtection password="CAA1" sheet="1"/>
  <mergeCells count="1">
    <mergeCell ref="A42:G42"/>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97" t="s">
        <v>45</v>
      </c>
      <c r="B1" s="97"/>
      <c r="C1" s="97"/>
    </row>
    <row r="2" spans="1:5" ht="54" customHeight="1" x14ac:dyDescent="0.3">
      <c r="A2" s="96" t="s">
        <v>76</v>
      </c>
      <c r="B2" s="96"/>
      <c r="C2" s="96"/>
    </row>
    <row r="3" spans="1:5" ht="98.4" customHeight="1" x14ac:dyDescent="0.3">
      <c r="A3" s="91" t="s">
        <v>40</v>
      </c>
      <c r="B3" s="91"/>
      <c r="C3" s="91"/>
    </row>
    <row r="4" spans="1:5" ht="39.9" customHeight="1" x14ac:dyDescent="0.3">
      <c r="A4" s="100" t="s">
        <v>46</v>
      </c>
      <c r="B4" s="100"/>
      <c r="C4" s="100"/>
    </row>
    <row r="5" spans="1:5" ht="96.75" customHeight="1" x14ac:dyDescent="0.3">
      <c r="A5" s="98" t="s">
        <v>77</v>
      </c>
      <c r="B5" s="92"/>
      <c r="C5" s="92"/>
    </row>
    <row r="6" spans="1:5" ht="96.75" customHeight="1" x14ac:dyDescent="0.3">
      <c r="A6" s="98" t="s">
        <v>78</v>
      </c>
      <c r="B6" s="91"/>
      <c r="C6" s="91"/>
    </row>
    <row r="7" spans="1:5" ht="117.75" customHeight="1" x14ac:dyDescent="0.3">
      <c r="A7" s="96" t="s">
        <v>79</v>
      </c>
      <c r="B7" s="99"/>
      <c r="C7" s="99"/>
      <c r="E7" s="6"/>
    </row>
    <row r="8" spans="1:5" ht="66.75" customHeight="1" x14ac:dyDescent="0.3">
      <c r="A8" s="93" t="s">
        <v>21</v>
      </c>
      <c r="B8" s="94"/>
      <c r="C8" s="95"/>
      <c r="E8" s="6"/>
    </row>
    <row r="9" spans="1:5" ht="31.2" x14ac:dyDescent="0.3">
      <c r="A9" s="7" t="s">
        <v>39</v>
      </c>
      <c r="B9" s="7" t="s">
        <v>42</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6">
        <v>7.8</v>
      </c>
    </row>
    <row r="14" spans="1:5" ht="24" hidden="1" customHeight="1" x14ac:dyDescent="0.3">
      <c r="A14" s="91"/>
      <c r="B14" s="92"/>
      <c r="C14" s="92"/>
    </row>
    <row r="15" spans="1:5" ht="126" customHeight="1" x14ac:dyDescent="0.3">
      <c r="A15" s="96" t="s">
        <v>80</v>
      </c>
      <c r="B15" s="96"/>
      <c r="C15" s="96"/>
    </row>
    <row r="16" spans="1:5" ht="84.15" customHeight="1" x14ac:dyDescent="0.3">
      <c r="A16" s="96" t="s">
        <v>81</v>
      </c>
      <c r="B16" s="96"/>
      <c r="C16" s="96"/>
    </row>
    <row r="17" spans="1:3" ht="50.25" customHeight="1" x14ac:dyDescent="0.3">
      <c r="A17" s="91" t="s">
        <v>82</v>
      </c>
      <c r="B17" s="92"/>
      <c r="C17" s="92"/>
    </row>
    <row r="18" spans="1:3" ht="80.400000000000006" customHeight="1" x14ac:dyDescent="0.3">
      <c r="A18" s="91" t="s">
        <v>20</v>
      </c>
      <c r="B18" s="92"/>
      <c r="C18" s="92"/>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10</v>
      </c>
      <c r="B1" s="3"/>
      <c r="C1" s="3"/>
      <c r="D1" s="3"/>
    </row>
    <row r="2" spans="1:4" ht="72" customHeight="1" x14ac:dyDescent="0.3">
      <c r="A2" s="102" t="s">
        <v>25</v>
      </c>
      <c r="B2" s="101"/>
      <c r="C2" s="101"/>
    </row>
    <row r="3" spans="1:4" ht="59.25" customHeight="1" x14ac:dyDescent="0.3">
      <c r="A3" s="102" t="s">
        <v>26</v>
      </c>
      <c r="B3" s="101"/>
      <c r="C3" s="101"/>
    </row>
    <row r="4" spans="1:4" ht="108" customHeight="1" x14ac:dyDescent="0.3">
      <c r="A4" s="102" t="s">
        <v>27</v>
      </c>
      <c r="B4" s="101"/>
      <c r="C4" s="101"/>
    </row>
    <row r="5" spans="1:4" ht="154.5" customHeight="1" x14ac:dyDescent="0.3">
      <c r="A5" s="102" t="s">
        <v>28</v>
      </c>
      <c r="B5" s="102"/>
      <c r="C5" s="102"/>
    </row>
    <row r="6" spans="1:4" ht="141.75" customHeight="1" x14ac:dyDescent="0.3">
      <c r="A6" s="102" t="s">
        <v>29</v>
      </c>
      <c r="B6" s="102"/>
      <c r="C6" s="102"/>
    </row>
    <row r="7" spans="1:4" ht="195" customHeight="1" x14ac:dyDescent="0.3">
      <c r="A7" s="102" t="s">
        <v>30</v>
      </c>
      <c r="B7" s="101"/>
      <c r="C7" s="101"/>
    </row>
    <row r="8" spans="1:4" ht="79.5" customHeight="1" x14ac:dyDescent="0.3">
      <c r="A8" s="102" t="s">
        <v>59</v>
      </c>
      <c r="B8" s="101"/>
      <c r="C8" s="101"/>
    </row>
    <row r="9" spans="1:4" x14ac:dyDescent="0.3">
      <c r="A9" s="101"/>
      <c r="B9" s="101"/>
      <c r="C9" s="101"/>
    </row>
    <row r="10" spans="1:4" x14ac:dyDescent="0.3">
      <c r="A10" s="101"/>
      <c r="B10" s="101"/>
      <c r="C10" s="101"/>
    </row>
    <row r="11" spans="1:4" x14ac:dyDescent="0.3">
      <c r="A11" s="101"/>
      <c r="B11" s="101"/>
      <c r="C11" s="101"/>
    </row>
    <row r="12" spans="1:4" x14ac:dyDescent="0.3">
      <c r="A12" s="101"/>
      <c r="B12" s="101"/>
      <c r="C12" s="101"/>
    </row>
    <row r="13" spans="1:4" x14ac:dyDescent="0.3">
      <c r="A13" s="101"/>
      <c r="B13" s="101"/>
      <c r="C13" s="101"/>
    </row>
    <row r="14" spans="1:4" x14ac:dyDescent="0.3">
      <c r="A14" s="101"/>
      <c r="B14" s="101"/>
      <c r="C14" s="101"/>
    </row>
    <row r="15" spans="1:4" x14ac:dyDescent="0.3">
      <c r="A15" s="101"/>
      <c r="B15" s="101"/>
      <c r="C15" s="101"/>
    </row>
    <row r="16" spans="1:4" x14ac:dyDescent="0.3">
      <c r="A16" s="101"/>
      <c r="B16" s="101"/>
      <c r="C16" s="101"/>
    </row>
  </sheetData>
  <sheetProtection password="CAA1" sheet="1" objects="1" scenarios="1"/>
  <mergeCells count="15">
    <mergeCell ref="A2:C2"/>
    <mergeCell ref="A4:C4"/>
    <mergeCell ref="A7:C7"/>
    <mergeCell ref="A8:C8"/>
    <mergeCell ref="A3:C3"/>
    <mergeCell ref="A5:C5"/>
    <mergeCell ref="A6:C6"/>
    <mergeCell ref="A13:C13"/>
    <mergeCell ref="A14:C14"/>
    <mergeCell ref="A15:C15"/>
    <mergeCell ref="A16:C16"/>
    <mergeCell ref="A9:C9"/>
    <mergeCell ref="A10:C10"/>
    <mergeCell ref="A11:C11"/>
    <mergeCell ref="A12:C12"/>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style="37" customWidth="1"/>
    <col min="4" max="16384" width="11.44140625" style="37"/>
  </cols>
  <sheetData>
    <row r="1" spans="1:3" ht="15.6" x14ac:dyDescent="0.3">
      <c r="A1" s="84" t="s">
        <v>61</v>
      </c>
      <c r="B1" s="84"/>
      <c r="C1" s="84"/>
    </row>
    <row r="2" spans="1:3" ht="79.5" customHeight="1" x14ac:dyDescent="0.25">
      <c r="A2" s="86" t="s">
        <v>68</v>
      </c>
      <c r="B2" s="87"/>
      <c r="C2" s="87"/>
    </row>
    <row r="3" spans="1:3" ht="66.150000000000006" customHeight="1" x14ac:dyDescent="0.25">
      <c r="A3" s="86" t="s">
        <v>83</v>
      </c>
      <c r="B3" s="87"/>
      <c r="C3" s="87"/>
    </row>
    <row r="4" spans="1:3" ht="60.75" customHeight="1" x14ac:dyDescent="0.25">
      <c r="A4" s="86" t="s">
        <v>62</v>
      </c>
      <c r="B4" s="87"/>
      <c r="C4" s="87"/>
    </row>
    <row r="5" spans="1:3" ht="50.25" customHeight="1" x14ac:dyDescent="0.25">
      <c r="A5" s="86" t="s">
        <v>84</v>
      </c>
      <c r="B5" s="86"/>
      <c r="C5" s="86"/>
    </row>
    <row r="6" spans="1:3" ht="80.25" customHeight="1" x14ac:dyDescent="0.25">
      <c r="A6" s="86" t="s">
        <v>85</v>
      </c>
      <c r="B6" s="87"/>
      <c r="C6" s="87"/>
    </row>
    <row r="7" spans="1:3" ht="65.25" customHeight="1" x14ac:dyDescent="0.25">
      <c r="A7" s="86" t="s">
        <v>89</v>
      </c>
      <c r="B7" s="87"/>
      <c r="C7" s="87"/>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80" customWidth="1"/>
    <col min="9" max="256" width="11.44140625" style="80"/>
    <col min="257" max="264" width="10.6640625" style="80" customWidth="1"/>
    <col min="265" max="512" width="11.44140625" style="80"/>
    <col min="513" max="520" width="10.6640625" style="80" customWidth="1"/>
    <col min="521" max="768" width="11.44140625" style="80"/>
    <col min="769" max="776" width="10.6640625" style="80" customWidth="1"/>
    <col min="777" max="1024" width="11.44140625" style="80"/>
    <col min="1025" max="1032" width="10.6640625" style="80" customWidth="1"/>
    <col min="1033" max="1280" width="11.44140625" style="80"/>
    <col min="1281" max="1288" width="10.6640625" style="80" customWidth="1"/>
    <col min="1289" max="1536" width="11.44140625" style="80"/>
    <col min="1537" max="1544" width="10.6640625" style="80" customWidth="1"/>
    <col min="1545" max="1792" width="11.44140625" style="80"/>
    <col min="1793" max="1800" width="10.6640625" style="80" customWidth="1"/>
    <col min="1801" max="2048" width="11.44140625" style="80"/>
    <col min="2049" max="2056" width="10.6640625" style="80" customWidth="1"/>
    <col min="2057" max="2304" width="11.44140625" style="80"/>
    <col min="2305" max="2312" width="10.6640625" style="80" customWidth="1"/>
    <col min="2313" max="2560" width="11.44140625" style="80"/>
    <col min="2561" max="2568" width="10.6640625" style="80" customWidth="1"/>
    <col min="2569" max="2816" width="11.44140625" style="80"/>
    <col min="2817" max="2824" width="10.6640625" style="80" customWidth="1"/>
    <col min="2825" max="3072" width="11.44140625" style="80"/>
    <col min="3073" max="3080" width="10.6640625" style="80" customWidth="1"/>
    <col min="3081" max="3328" width="11.44140625" style="80"/>
    <col min="3329" max="3336" width="10.6640625" style="80" customWidth="1"/>
    <col min="3337" max="3584" width="11.44140625" style="80"/>
    <col min="3585" max="3592" width="10.6640625" style="80" customWidth="1"/>
    <col min="3593" max="3840" width="11.44140625" style="80"/>
    <col min="3841" max="3848" width="10.6640625" style="80" customWidth="1"/>
    <col min="3849" max="4096" width="11.44140625" style="80"/>
    <col min="4097" max="4104" width="10.6640625" style="80" customWidth="1"/>
    <col min="4105" max="4352" width="11.44140625" style="80"/>
    <col min="4353" max="4360" width="10.6640625" style="80" customWidth="1"/>
    <col min="4361" max="4608" width="11.44140625" style="80"/>
    <col min="4609" max="4616" width="10.6640625" style="80" customWidth="1"/>
    <col min="4617" max="4864" width="11.44140625" style="80"/>
    <col min="4865" max="4872" width="10.6640625" style="80" customWidth="1"/>
    <col min="4873" max="5120" width="11.44140625" style="80"/>
    <col min="5121" max="5128" width="10.6640625" style="80" customWidth="1"/>
    <col min="5129" max="5376" width="11.44140625" style="80"/>
    <col min="5377" max="5384" width="10.6640625" style="80" customWidth="1"/>
    <col min="5385" max="5632" width="11.44140625" style="80"/>
    <col min="5633" max="5640" width="10.6640625" style="80" customWidth="1"/>
    <col min="5641" max="5888" width="11.44140625" style="80"/>
    <col min="5889" max="5896" width="10.6640625" style="80" customWidth="1"/>
    <col min="5897" max="6144" width="11.44140625" style="80"/>
    <col min="6145" max="6152" width="10.6640625" style="80" customWidth="1"/>
    <col min="6153" max="6400" width="11.44140625" style="80"/>
    <col min="6401" max="6408" width="10.6640625" style="80" customWidth="1"/>
    <col min="6409" max="6656" width="11.44140625" style="80"/>
    <col min="6657" max="6664" width="10.6640625" style="80" customWidth="1"/>
    <col min="6665" max="6912" width="11.44140625" style="80"/>
    <col min="6913" max="6920" width="10.6640625" style="80" customWidth="1"/>
    <col min="6921" max="7168" width="11.44140625" style="80"/>
    <col min="7169" max="7176" width="10.6640625" style="80" customWidth="1"/>
    <col min="7177" max="7424" width="11.44140625" style="80"/>
    <col min="7425" max="7432" width="10.6640625" style="80" customWidth="1"/>
    <col min="7433" max="7680" width="11.44140625" style="80"/>
    <col min="7681" max="7688" width="10.6640625" style="80" customWidth="1"/>
    <col min="7689" max="7936" width="11.44140625" style="80"/>
    <col min="7937" max="7944" width="10.6640625" style="80" customWidth="1"/>
    <col min="7945" max="8192" width="11.44140625" style="80"/>
    <col min="8193" max="8200" width="10.6640625" style="80" customWidth="1"/>
    <col min="8201" max="8448" width="11.44140625" style="80"/>
    <col min="8449" max="8456" width="10.6640625" style="80" customWidth="1"/>
    <col min="8457" max="8704" width="11.44140625" style="80"/>
    <col min="8705" max="8712" width="10.6640625" style="80" customWidth="1"/>
    <col min="8713" max="8960" width="11.44140625" style="80"/>
    <col min="8961" max="8968" width="10.6640625" style="80" customWidth="1"/>
    <col min="8969" max="9216" width="11.44140625" style="80"/>
    <col min="9217" max="9224" width="10.6640625" style="80" customWidth="1"/>
    <col min="9225" max="9472" width="11.44140625" style="80"/>
    <col min="9473" max="9480" width="10.6640625" style="80" customWidth="1"/>
    <col min="9481" max="9728" width="11.44140625" style="80"/>
    <col min="9729" max="9736" width="10.6640625" style="80" customWidth="1"/>
    <col min="9737" max="9984" width="11.44140625" style="80"/>
    <col min="9985" max="9992" width="10.6640625" style="80" customWidth="1"/>
    <col min="9993" max="10240" width="11.44140625" style="80"/>
    <col min="10241" max="10248" width="10.6640625" style="80" customWidth="1"/>
    <col min="10249" max="10496" width="11.44140625" style="80"/>
    <col min="10497" max="10504" width="10.6640625" style="80" customWidth="1"/>
    <col min="10505" max="10752" width="11.44140625" style="80"/>
    <col min="10753" max="10760" width="10.6640625" style="80" customWidth="1"/>
    <col min="10761" max="11008" width="11.44140625" style="80"/>
    <col min="11009" max="11016" width="10.6640625" style="80" customWidth="1"/>
    <col min="11017" max="11264" width="11.44140625" style="80"/>
    <col min="11265" max="11272" width="10.6640625" style="80" customWidth="1"/>
    <col min="11273" max="11520" width="11.44140625" style="80"/>
    <col min="11521" max="11528" width="10.6640625" style="80" customWidth="1"/>
    <col min="11529" max="11776" width="11.44140625" style="80"/>
    <col min="11777" max="11784" width="10.6640625" style="80" customWidth="1"/>
    <col min="11785" max="12032" width="11.44140625" style="80"/>
    <col min="12033" max="12040" width="10.6640625" style="80" customWidth="1"/>
    <col min="12041" max="12288" width="11.44140625" style="80"/>
    <col min="12289" max="12296" width="10.6640625" style="80" customWidth="1"/>
    <col min="12297" max="12544" width="11.44140625" style="80"/>
    <col min="12545" max="12552" width="10.6640625" style="80" customWidth="1"/>
    <col min="12553" max="12800" width="11.44140625" style="80"/>
    <col min="12801" max="12808" width="10.6640625" style="80" customWidth="1"/>
    <col min="12809" max="13056" width="11.44140625" style="80"/>
    <col min="13057" max="13064" width="10.6640625" style="80" customWidth="1"/>
    <col min="13065" max="13312" width="11.44140625" style="80"/>
    <col min="13313" max="13320" width="10.6640625" style="80" customWidth="1"/>
    <col min="13321" max="13568" width="11.44140625" style="80"/>
    <col min="13569" max="13576" width="10.6640625" style="80" customWidth="1"/>
    <col min="13577" max="13824" width="11.44140625" style="80"/>
    <col min="13825" max="13832" width="10.6640625" style="80" customWidth="1"/>
    <col min="13833" max="14080" width="11.44140625" style="80"/>
    <col min="14081" max="14088" width="10.6640625" style="80" customWidth="1"/>
    <col min="14089" max="14336" width="11.44140625" style="80"/>
    <col min="14337" max="14344" width="10.6640625" style="80" customWidth="1"/>
    <col min="14345" max="14592" width="11.44140625" style="80"/>
    <col min="14593" max="14600" width="10.6640625" style="80" customWidth="1"/>
    <col min="14601" max="14848" width="11.44140625" style="80"/>
    <col min="14849" max="14856" width="10.6640625" style="80" customWidth="1"/>
    <col min="14857" max="15104" width="11.44140625" style="80"/>
    <col min="15105" max="15112" width="10.6640625" style="80" customWidth="1"/>
    <col min="15113" max="15360" width="11.44140625" style="80"/>
    <col min="15361" max="15368" width="10.6640625" style="80" customWidth="1"/>
    <col min="15369" max="15616" width="11.44140625" style="80"/>
    <col min="15617" max="15624" width="10.6640625" style="80" customWidth="1"/>
    <col min="15625" max="15872" width="11.44140625" style="80"/>
    <col min="15873" max="15880" width="10.6640625" style="80" customWidth="1"/>
    <col min="15881" max="16128" width="11.44140625" style="80"/>
    <col min="16129" max="16136" width="10.6640625" style="80" customWidth="1"/>
    <col min="16137" max="16384" width="11.44140625" style="80"/>
  </cols>
  <sheetData>
    <row r="1" spans="1:8" ht="20.25" customHeight="1" x14ac:dyDescent="0.3">
      <c r="A1" s="105" t="s">
        <v>138</v>
      </c>
      <c r="B1" s="105"/>
      <c r="C1" s="105"/>
      <c r="D1" s="105"/>
      <c r="E1" s="105"/>
      <c r="F1" s="105"/>
      <c r="G1" s="105"/>
      <c r="H1" s="105"/>
    </row>
    <row r="2" spans="1:8" ht="34.950000000000003" customHeight="1" x14ac:dyDescent="0.25">
      <c r="A2" s="103" t="s">
        <v>139</v>
      </c>
      <c r="B2" s="104"/>
      <c r="C2" s="104"/>
      <c r="D2" s="104"/>
      <c r="E2" s="104"/>
      <c r="F2" s="104"/>
      <c r="G2" s="104"/>
      <c r="H2" s="104"/>
    </row>
    <row r="3" spans="1:8" ht="34.950000000000003" customHeight="1" x14ac:dyDescent="0.25">
      <c r="A3" s="103" t="s">
        <v>140</v>
      </c>
      <c r="B3" s="104"/>
      <c r="C3" s="104"/>
      <c r="D3" s="104"/>
      <c r="E3" s="104"/>
      <c r="F3" s="104"/>
      <c r="G3" s="104"/>
      <c r="H3" s="104"/>
    </row>
    <row r="4" spans="1:8" ht="70.05" customHeight="1" x14ac:dyDescent="0.25">
      <c r="A4" s="103" t="s">
        <v>141</v>
      </c>
      <c r="B4" s="104"/>
      <c r="C4" s="104"/>
      <c r="D4" s="104"/>
      <c r="E4" s="104"/>
      <c r="F4" s="104"/>
      <c r="G4" s="104"/>
      <c r="H4" s="104"/>
    </row>
    <row r="5" spans="1:8" ht="52.95" customHeight="1" x14ac:dyDescent="0.25">
      <c r="A5" s="103" t="s">
        <v>142</v>
      </c>
      <c r="B5" s="104"/>
      <c r="C5" s="104"/>
      <c r="D5" s="104"/>
      <c r="E5" s="104"/>
      <c r="F5" s="104"/>
      <c r="G5" s="104"/>
      <c r="H5" s="104"/>
    </row>
    <row r="6" spans="1:8" ht="34.950000000000003" customHeight="1" x14ac:dyDescent="0.25">
      <c r="A6" s="103" t="s">
        <v>143</v>
      </c>
      <c r="B6" s="104"/>
      <c r="C6" s="104"/>
      <c r="D6" s="104"/>
      <c r="E6" s="104"/>
      <c r="F6" s="104"/>
      <c r="G6" s="104"/>
      <c r="H6" s="104"/>
    </row>
    <row r="7" spans="1:8" ht="88.05" customHeight="1" x14ac:dyDescent="0.25">
      <c r="A7" s="103" t="s">
        <v>144</v>
      </c>
      <c r="B7" s="104"/>
      <c r="C7" s="104"/>
      <c r="D7" s="104"/>
      <c r="E7" s="104"/>
      <c r="F7" s="104"/>
      <c r="G7" s="104"/>
      <c r="H7" s="104"/>
    </row>
    <row r="8" spans="1:8" ht="88.05" customHeight="1" x14ac:dyDescent="0.25">
      <c r="A8" s="103" t="s">
        <v>145</v>
      </c>
      <c r="B8" s="104"/>
      <c r="C8" s="104"/>
      <c r="D8" s="104"/>
      <c r="E8" s="104"/>
      <c r="F8" s="104"/>
      <c r="G8" s="104"/>
      <c r="H8" s="104"/>
    </row>
    <row r="9" spans="1:8" ht="70.05" customHeight="1" x14ac:dyDescent="0.25">
      <c r="A9" s="103" t="s">
        <v>146</v>
      </c>
      <c r="B9" s="104"/>
      <c r="C9" s="104"/>
      <c r="D9" s="104"/>
      <c r="E9" s="104"/>
      <c r="F9" s="104"/>
      <c r="G9" s="104"/>
      <c r="H9" s="104"/>
    </row>
    <row r="10" spans="1:8" ht="52.95" customHeight="1" x14ac:dyDescent="0.25">
      <c r="A10" s="103" t="s">
        <v>147</v>
      </c>
      <c r="B10" s="104"/>
      <c r="C10" s="104"/>
      <c r="D10" s="104"/>
      <c r="E10" s="104"/>
      <c r="F10" s="104"/>
      <c r="G10" s="104"/>
      <c r="H10" s="104"/>
    </row>
    <row r="11" spans="1:8" ht="70.05" customHeight="1" x14ac:dyDescent="0.25">
      <c r="A11" s="103" t="s">
        <v>148</v>
      </c>
      <c r="B11" s="104"/>
      <c r="C11" s="104"/>
      <c r="D11" s="104"/>
      <c r="E11" s="104"/>
      <c r="F11" s="104"/>
      <c r="G11" s="104"/>
      <c r="H11" s="104"/>
    </row>
    <row r="12" spans="1:8" ht="34.950000000000003" customHeight="1" x14ac:dyDescent="0.25">
      <c r="A12" s="103" t="s">
        <v>149</v>
      </c>
      <c r="B12" s="104"/>
      <c r="C12" s="104"/>
      <c r="D12" s="104"/>
      <c r="E12" s="104"/>
      <c r="F12" s="104"/>
      <c r="G12" s="104"/>
      <c r="H12" s="104"/>
    </row>
    <row r="13" spans="1:8" ht="97.05" customHeight="1" x14ac:dyDescent="0.25">
      <c r="A13" s="103" t="s">
        <v>150</v>
      </c>
      <c r="B13" s="104"/>
      <c r="C13" s="104"/>
      <c r="D13" s="104"/>
      <c r="E13" s="104"/>
      <c r="F13" s="104"/>
      <c r="G13" s="104"/>
      <c r="H13" s="104"/>
    </row>
    <row r="14" spans="1:8" ht="97.05" customHeight="1" x14ac:dyDescent="0.25">
      <c r="A14" s="103" t="s">
        <v>151</v>
      </c>
      <c r="B14" s="104"/>
      <c r="C14" s="104"/>
      <c r="D14" s="104"/>
      <c r="E14" s="104"/>
      <c r="F14" s="104"/>
      <c r="G14" s="104"/>
      <c r="H14" s="104"/>
    </row>
    <row r="15" spans="1:8" ht="20.25" customHeight="1" x14ac:dyDescent="0.25">
      <c r="A15" s="103" t="s">
        <v>152</v>
      </c>
      <c r="B15" s="104"/>
      <c r="C15" s="104"/>
      <c r="D15" s="104"/>
      <c r="E15" s="104"/>
      <c r="F15" s="104"/>
      <c r="G15" s="104"/>
      <c r="H15" s="104"/>
    </row>
    <row r="16" spans="1:8" x14ac:dyDescent="0.25">
      <c r="A16" s="103"/>
      <c r="B16" s="104"/>
      <c r="C16" s="104"/>
      <c r="D16" s="104"/>
      <c r="E16" s="104"/>
      <c r="F16" s="104"/>
      <c r="G16" s="104"/>
      <c r="H16" s="104"/>
    </row>
    <row r="17" spans="1:8" x14ac:dyDescent="0.25">
      <c r="A17" s="103"/>
      <c r="B17" s="104"/>
      <c r="C17" s="104"/>
      <c r="D17" s="104"/>
      <c r="E17" s="104"/>
      <c r="F17" s="104"/>
      <c r="G17" s="104"/>
      <c r="H17" s="104"/>
    </row>
    <row r="18" spans="1:8" x14ac:dyDescent="0.25">
      <c r="A18" s="103"/>
      <c r="B18" s="104"/>
      <c r="C18" s="104"/>
      <c r="D18" s="104"/>
      <c r="E18" s="104"/>
      <c r="F18" s="104"/>
      <c r="G18" s="104"/>
      <c r="H18" s="104"/>
    </row>
    <row r="19" spans="1:8" x14ac:dyDescent="0.25">
      <c r="A19" s="103"/>
      <c r="B19" s="104"/>
      <c r="C19" s="104"/>
      <c r="D19" s="104"/>
      <c r="E19" s="104"/>
      <c r="F19" s="104"/>
      <c r="G19" s="104"/>
      <c r="H19" s="104"/>
    </row>
    <row r="20" spans="1:8" x14ac:dyDescent="0.25">
      <c r="A20" s="103"/>
      <c r="B20" s="104"/>
      <c r="C20" s="104"/>
      <c r="D20" s="104"/>
      <c r="E20" s="104"/>
      <c r="F20" s="104"/>
      <c r="G20" s="104"/>
      <c r="H20" s="104"/>
    </row>
  </sheetData>
  <sheetProtection algorithmName="SHA-512" hashValue="ykYB4DtGHyFgdeoIQXpfqfwgPli7PDnJaZLNicrb4M8b9eFNDbqc2yWnjAVd+wCgMcLLwittJ/8YT5hk+7c26A==" saltValue="7enLRmOR8P/53dMT3Pfqz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41" bestFit="1" customWidth="1"/>
    <col min="2" max="2" width="39" style="41" customWidth="1"/>
    <col min="3" max="16384" width="11.44140625" style="41"/>
  </cols>
  <sheetData>
    <row r="1" spans="1:7" ht="20.25" customHeight="1" x14ac:dyDescent="0.25">
      <c r="A1" s="40" t="s">
        <v>52</v>
      </c>
      <c r="C1" s="42" t="s">
        <v>53</v>
      </c>
    </row>
    <row r="2" spans="1:7" ht="20.25" customHeight="1" x14ac:dyDescent="0.25">
      <c r="A2" s="41" t="s">
        <v>54</v>
      </c>
      <c r="B2" s="43"/>
      <c r="C2" s="41" t="s">
        <v>54</v>
      </c>
    </row>
    <row r="3" spans="1:7" ht="20.25" customHeight="1" x14ac:dyDescent="0.25">
      <c r="A3" s="41" t="s">
        <v>55</v>
      </c>
      <c r="B3" s="69"/>
      <c r="C3" s="41" t="s">
        <v>56</v>
      </c>
    </row>
    <row r="4" spans="1:7" ht="20.25" customHeight="1" x14ac:dyDescent="0.25">
      <c r="A4" s="41" t="s">
        <v>57</v>
      </c>
      <c r="B4" s="43"/>
      <c r="C4" s="41" t="s">
        <v>58</v>
      </c>
    </row>
    <row r="5" spans="1:7" ht="20.25" customHeight="1" x14ac:dyDescent="0.25"/>
    <row r="6" spans="1:7" ht="45" customHeight="1" x14ac:dyDescent="0.25">
      <c r="A6" s="117" t="s">
        <v>157</v>
      </c>
      <c r="B6" s="118"/>
      <c r="C6" s="118"/>
      <c r="D6" s="118"/>
      <c r="E6" s="118"/>
      <c r="F6" s="118"/>
      <c r="G6" s="118"/>
    </row>
    <row r="7" spans="1:7" ht="15" customHeight="1" x14ac:dyDescent="0.25">
      <c r="A7" s="119"/>
      <c r="B7" s="119"/>
      <c r="C7" s="119"/>
      <c r="D7" s="119"/>
      <c r="E7" s="119"/>
      <c r="F7" s="119"/>
      <c r="G7" s="119"/>
    </row>
    <row r="8" spans="1:7" ht="45" customHeight="1" x14ac:dyDescent="0.25">
      <c r="A8" s="117" t="s">
        <v>158</v>
      </c>
      <c r="B8" s="118"/>
      <c r="C8" s="118"/>
      <c r="D8" s="118"/>
      <c r="E8" s="118"/>
      <c r="F8" s="118"/>
      <c r="G8" s="118"/>
    </row>
    <row r="9" spans="1:7" ht="20.25" customHeight="1" x14ac:dyDescent="0.25">
      <c r="A9" s="120"/>
      <c r="B9" s="120"/>
      <c r="C9" s="120"/>
      <c r="D9" s="120"/>
      <c r="E9" s="120"/>
      <c r="F9" s="120"/>
      <c r="G9" s="120"/>
    </row>
    <row r="10" spans="1:7" ht="45" customHeight="1" x14ac:dyDescent="0.25">
      <c r="A10" s="121" t="s">
        <v>159</v>
      </c>
      <c r="B10" s="121"/>
      <c r="C10" s="121"/>
      <c r="D10" s="121"/>
      <c r="E10" s="121"/>
      <c r="F10" s="121"/>
      <c r="G10" s="121"/>
    </row>
    <row r="11" spans="1:7" ht="45" customHeight="1" x14ac:dyDescent="0.25">
      <c r="A11" s="121" t="s">
        <v>160</v>
      </c>
      <c r="B11" s="122"/>
      <c r="C11" s="122"/>
      <c r="D11" s="122"/>
      <c r="E11" s="122"/>
      <c r="F11" s="122"/>
      <c r="G11" s="122"/>
    </row>
    <row r="12" spans="1:7" ht="45" customHeight="1" x14ac:dyDescent="0.25">
      <c r="A12" s="121" t="s">
        <v>118</v>
      </c>
      <c r="B12" s="121"/>
      <c r="C12" s="122" t="s">
        <v>119</v>
      </c>
      <c r="D12" s="122"/>
      <c r="E12" s="122"/>
      <c r="F12" s="122"/>
      <c r="G12" s="123"/>
    </row>
    <row r="13" spans="1:7" ht="45" customHeight="1" x14ac:dyDescent="0.25">
      <c r="A13" s="66"/>
      <c r="B13" s="66"/>
      <c r="C13" s="67"/>
      <c r="D13" s="67"/>
      <c r="E13" s="67"/>
      <c r="F13" s="67"/>
      <c r="G13" s="67"/>
    </row>
    <row r="15" spans="1:7" x14ac:dyDescent="0.25">
      <c r="A15" s="41" t="s">
        <v>64</v>
      </c>
      <c r="B15" s="69"/>
      <c r="C15" s="106" t="s">
        <v>87</v>
      </c>
      <c r="D15" s="106"/>
      <c r="E15" s="106"/>
    </row>
    <row r="16" spans="1:7" x14ac:dyDescent="0.25">
      <c r="A16" s="41" t="s">
        <v>65</v>
      </c>
      <c r="B16" s="44" t="str">
        <f>IF(ISBLANK(B15),"",IF(B3=B15,"Kontrolle erfolgreich - check ok","FEHLER - ERROR"))</f>
        <v/>
      </c>
      <c r="C16" s="41" t="s">
        <v>88</v>
      </c>
    </row>
    <row r="17" spans="2:2" x14ac:dyDescent="0.25">
      <c r="B17" s="44" t="str">
        <f>IF(ISBLANK(B15),"",IF(ISERROR(FIND("@",B15,1)),"keine gültige eMail-Adresse",IF((VALUE(FIND("@",B15,1))&gt;1),"","keine gültige eMail-Adresse!")))</f>
        <v/>
      </c>
    </row>
    <row r="18" spans="2:2" x14ac:dyDescent="0.25">
      <c r="B18" s="44" t="str">
        <f>IF(ISBLANK(B15),"",IF(ISERROR(FIND("@",B15,1)),"no valid eMail-adress",IF((VALUE(FIND("@",B15,1))&gt;1),"","no valid eMail-address!")))</f>
        <v/>
      </c>
    </row>
    <row r="19" spans="2:2" x14ac:dyDescent="0.25">
      <c r="B19" s="41" t="str">
        <f>IF(ISBLANK(B15),"",IF(ISERROR(FIND("; ",B15,1)),"",IF((VALUE(FIND("; ",B15,1))&gt;8),"","Achtung - die zweite eMail-Adresse wurde nicht korrekt eingegeben")))</f>
        <v/>
      </c>
    </row>
  </sheetData>
  <sheetProtection algorithmName="SHA-512" hashValue="aG2SyeBhBxvRiKq4gmqTaJsxF6yTVqF9T94goVoZZ3gtOWfqJt5iMRO4OltrXdYULBsbAIZkyMNE2NCa9p9X7g==" saltValue="uVI5r9lPcRSiYImuroqjd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3"/>
  <sheetViews>
    <sheetView workbookViewId="0">
      <selection activeCell="E14" sqref="E14"/>
    </sheetView>
  </sheetViews>
  <sheetFormatPr baseColWidth="10" defaultRowHeight="13.8" x14ac:dyDescent="0.25"/>
  <cols>
    <col min="1" max="1" width="39.44140625" bestFit="1" customWidth="1"/>
    <col min="2" max="2" width="33.109375" bestFit="1" customWidth="1"/>
  </cols>
  <sheetData>
    <row r="1" spans="1:7" x14ac:dyDescent="0.25">
      <c r="A1" t="s">
        <v>11</v>
      </c>
      <c r="B1" s="4" t="str">
        <f>IF(ISNUMBER(VALUE(Ergebnisse!G1)),IF(VALUE(Ergebnisse!G1)&gt;0,VALUE(Ergebnisse!G1),""),"")</f>
        <v/>
      </c>
      <c r="D1" t="s">
        <v>18</v>
      </c>
    </row>
    <row r="2" spans="1:7" x14ac:dyDescent="0.25">
      <c r="A2" t="s">
        <v>4</v>
      </c>
      <c r="B2" s="4" t="str">
        <f>IF(ISNUMBER(VALUE(Ergebnisse!G2)),IF(VALUE(Ergebnisse!G2)&gt;0,VALUE(Ergebnisse!G2),""),"")</f>
        <v/>
      </c>
    </row>
    <row r="3" spans="1:7" x14ac:dyDescent="0.25">
      <c r="A3" t="s">
        <v>12</v>
      </c>
      <c r="B3" s="33" t="s">
        <v>108</v>
      </c>
      <c r="D3" t="s">
        <v>17</v>
      </c>
    </row>
    <row r="4" spans="1:7" x14ac:dyDescent="0.25">
      <c r="A4" t="s">
        <v>13</v>
      </c>
      <c r="B4" s="4">
        <f>YEAR(Ergebnisse!E5)</f>
        <v>2022</v>
      </c>
      <c r="D4" s="10">
        <v>2</v>
      </c>
    </row>
    <row r="5" spans="1:7" x14ac:dyDescent="0.25">
      <c r="A5" t="s">
        <v>14</v>
      </c>
      <c r="B5" s="4" t="str">
        <f>D8</f>
        <v>N</v>
      </c>
      <c r="D5" t="str">
        <f>IF(D4=2,"N","J")</f>
        <v>N</v>
      </c>
      <c r="F5">
        <v>1</v>
      </c>
      <c r="G5" s="48" t="s">
        <v>70</v>
      </c>
    </row>
    <row r="6" spans="1:7" x14ac:dyDescent="0.25">
      <c r="A6" t="s">
        <v>41</v>
      </c>
      <c r="B6" s="4">
        <f>Ergebnisse!G3</f>
        <v>1</v>
      </c>
      <c r="F6">
        <v>2</v>
      </c>
      <c r="G6" s="48" t="s">
        <v>71</v>
      </c>
    </row>
    <row r="7" spans="1:7" x14ac:dyDescent="0.25">
      <c r="A7" t="s">
        <v>44</v>
      </c>
      <c r="B7" s="35">
        <f>Ergebnisse!E5</f>
        <v>44829</v>
      </c>
    </row>
    <row r="8" spans="1:7" x14ac:dyDescent="0.25">
      <c r="A8" t="s">
        <v>15</v>
      </c>
      <c r="B8" s="4">
        <v>11</v>
      </c>
      <c r="D8" t="str">
        <f>LEFT(D5,1)</f>
        <v>N</v>
      </c>
    </row>
    <row r="9" spans="1:7" x14ac:dyDescent="0.25">
      <c r="A9" t="s">
        <v>16</v>
      </c>
      <c r="B9" s="4">
        <v>2</v>
      </c>
    </row>
    <row r="10" spans="1:7" x14ac:dyDescent="0.25">
      <c r="A10" t="s">
        <v>161</v>
      </c>
      <c r="B10" s="124">
        <f>Kontakt!B2</f>
        <v>0</v>
      </c>
    </row>
    <row r="11" spans="1:7" x14ac:dyDescent="0.25">
      <c r="A11" t="s">
        <v>162</v>
      </c>
      <c r="B11" s="125">
        <f>IF(Kontakt!B3=Kontakt!B15,Kontakt!B3,0)</f>
        <v>0</v>
      </c>
    </row>
    <row r="12" spans="1:7" x14ac:dyDescent="0.25">
      <c r="A12" s="48" t="s">
        <v>163</v>
      </c>
      <c r="B12" s="125">
        <v>1</v>
      </c>
    </row>
    <row r="13" spans="1:7" x14ac:dyDescent="0.25">
      <c r="A13" t="s">
        <v>22</v>
      </c>
      <c r="B13" s="2" t="str">
        <f>Ergebnisse!A19</f>
        <v>Histamin</v>
      </c>
      <c r="C13" s="2" t="str">
        <f>Ergebnisse!B19</f>
        <v>mg/kg</v>
      </c>
    </row>
    <row r="14" spans="1:7" x14ac:dyDescent="0.25">
      <c r="A14" t="s">
        <v>23</v>
      </c>
      <c r="B14" s="2" t="str">
        <f>Ergebnisse!A20</f>
        <v>Tyramin</v>
      </c>
      <c r="C14" s="2" t="str">
        <f>Ergebnisse!B20</f>
        <v>mg/kg</v>
      </c>
    </row>
    <row r="15" spans="1:7" x14ac:dyDescent="0.25">
      <c r="A15" t="s">
        <v>24</v>
      </c>
      <c r="B15" s="2" t="str">
        <f>Ergebnisse!A21</f>
        <v>Phenylethylamin</v>
      </c>
      <c r="C15" s="2" t="str">
        <f>Ergebnisse!B21</f>
        <v>mg/kg</v>
      </c>
    </row>
    <row r="16" spans="1:7" x14ac:dyDescent="0.25">
      <c r="A16" t="s">
        <v>31</v>
      </c>
      <c r="B16" s="2" t="str">
        <f>Ergebnisse!A22</f>
        <v>Cadaverin</v>
      </c>
      <c r="C16" s="2" t="str">
        <f>Ergebnisse!B22</f>
        <v>mg/kg</v>
      </c>
    </row>
    <row r="17" spans="1:3" x14ac:dyDescent="0.25">
      <c r="A17" t="s">
        <v>32</v>
      </c>
      <c r="B17" s="2" t="str">
        <f>Ergebnisse!A23</f>
        <v>Spermin</v>
      </c>
      <c r="C17" s="2" t="str">
        <f>Ergebnisse!B23</f>
        <v>mg/kg</v>
      </c>
    </row>
    <row r="18" spans="1:3" x14ac:dyDescent="0.25">
      <c r="A18" t="s">
        <v>33</v>
      </c>
      <c r="B18" s="2" t="str">
        <f>Ergebnisse!A24</f>
        <v>Spermidin</v>
      </c>
      <c r="C18" s="2" t="str">
        <f>Ergebnisse!B24</f>
        <v>mg/kg</v>
      </c>
    </row>
    <row r="19" spans="1:3" x14ac:dyDescent="0.25">
      <c r="A19" t="s">
        <v>114</v>
      </c>
      <c r="B19" s="2" t="str">
        <f>Ergebnisse!A25</f>
        <v>Putrescin</v>
      </c>
      <c r="C19" s="2" t="str">
        <f>Ergebnisse!B25</f>
        <v>mg/kg</v>
      </c>
    </row>
    <row r="20" spans="1:3" x14ac:dyDescent="0.25">
      <c r="A20" t="s">
        <v>115</v>
      </c>
      <c r="B20" s="2" t="str">
        <f>Ergebnisse!A26</f>
        <v>Agmatin</v>
      </c>
      <c r="C20" s="2" t="str">
        <f>Ergebnisse!B26</f>
        <v>mg/kg</v>
      </c>
    </row>
    <row r="21" spans="1:3" x14ac:dyDescent="0.25">
      <c r="A21" t="s">
        <v>116</v>
      </c>
      <c r="B21" s="2" t="str">
        <f>Ergebnisse!A27</f>
        <v>Tryptamin</v>
      </c>
      <c r="C21" s="2" t="str">
        <f>Ergebnisse!B27</f>
        <v>mg/kg</v>
      </c>
    </row>
    <row r="22" spans="1:3" x14ac:dyDescent="0.25">
      <c r="A22" t="s">
        <v>120</v>
      </c>
      <c r="B22" s="2" t="str">
        <f>Ergebnisse!A28</f>
        <v>Isopentylamin</v>
      </c>
      <c r="C22" s="2" t="str">
        <f>Ergebnisse!B28</f>
        <v>mg/kg</v>
      </c>
    </row>
    <row r="23" spans="1:3" x14ac:dyDescent="0.25">
      <c r="A23" t="s">
        <v>133</v>
      </c>
      <c r="B23" s="2" t="str">
        <f>Ergebnisse!A29</f>
        <v>TVB-N (als Stickstoff)</v>
      </c>
      <c r="C23" s="2" t="str">
        <f>Ergebnisse!B29</f>
        <v>mg/100 g</v>
      </c>
    </row>
  </sheetData>
  <sheetProtection algorithmName="SHA-512" hashValue="WMaVizIuTsv1MZCD3O4NcuynU5W6rL0Hp9ryXkFLKLIfzpy59TzyGz0RwI2s0s/iYEQluzeofR0nMGHaJmgG7g==" saltValue="tu8h3jm98EG5uMCqw4RcV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39"/>
  <sheetViews>
    <sheetView workbookViewId="0">
      <selection activeCell="G1" sqref="G1"/>
    </sheetView>
  </sheetViews>
  <sheetFormatPr baseColWidth="10" defaultColWidth="11.44140625" defaultRowHeight="13.8" x14ac:dyDescent="0.25"/>
  <cols>
    <col min="1" max="1" width="36.88671875" style="15" customWidth="1"/>
    <col min="2" max="2" width="11.44140625" style="15"/>
    <col min="3" max="3" width="13" style="15" bestFit="1" customWidth="1"/>
    <col min="4" max="6" width="15.6640625" style="15" customWidth="1"/>
    <col min="7" max="7" width="14.6640625" style="15" customWidth="1"/>
    <col min="8" max="8" width="9.6640625" style="15" customWidth="1"/>
    <col min="9" max="9" width="3.6640625" style="15" customWidth="1"/>
    <col min="10" max="10" width="11.6640625" style="15" customWidth="1"/>
    <col min="11" max="16384" width="11.44140625" style="15"/>
  </cols>
  <sheetData>
    <row r="1" spans="1:8" ht="21.9" customHeight="1" x14ac:dyDescent="0.4">
      <c r="A1" s="11" t="s">
        <v>0</v>
      </c>
      <c r="B1" s="12"/>
      <c r="E1" s="13" t="s">
        <v>3</v>
      </c>
      <c r="F1" s="14"/>
      <c r="G1" s="78" t="s">
        <v>155</v>
      </c>
    </row>
    <row r="2" spans="1:8" ht="21.9" customHeight="1" x14ac:dyDescent="0.4">
      <c r="A2" s="11" t="s">
        <v>112</v>
      </c>
      <c r="B2" s="12"/>
      <c r="E2" s="13" t="s">
        <v>4</v>
      </c>
      <c r="F2" s="14"/>
      <c r="G2" s="78" t="s">
        <v>155</v>
      </c>
    </row>
    <row r="3" spans="1:8" ht="21.9" customHeight="1" x14ac:dyDescent="0.4">
      <c r="A3" s="11"/>
      <c r="B3" s="12"/>
      <c r="E3" s="108" t="s">
        <v>60</v>
      </c>
      <c r="F3" s="108"/>
      <c r="G3" s="65">
        <v>1</v>
      </c>
    </row>
    <row r="4" spans="1:8" ht="21.9" customHeight="1" x14ac:dyDescent="0.35">
      <c r="A4" s="13" t="s">
        <v>9</v>
      </c>
      <c r="B4" s="112" t="s">
        <v>5</v>
      </c>
      <c r="C4" s="112"/>
      <c r="E4" s="45"/>
      <c r="F4" s="45" t="str">
        <f>IF(OR(ISBLANK(G1),G1="?"),"",IF(ISNUMBER(VALUE(G1)),"","Bitte nur Ziffern eingeben (numbers only)"))</f>
        <v/>
      </c>
      <c r="G4" s="29"/>
      <c r="H4" s="16"/>
    </row>
    <row r="5" spans="1:8" ht="21.9" customHeight="1" x14ac:dyDescent="0.35">
      <c r="A5" s="16" t="s">
        <v>69</v>
      </c>
      <c r="E5" s="18">
        <v>44829</v>
      </c>
      <c r="F5" s="45" t="str">
        <f>IF(OR(ISBLANK(G2),G2="?"),"",IF(ISNUMBER(VALUE(G2)),"","Bitte nur Ziffern eingeben (numbers only)"))</f>
        <v/>
      </c>
      <c r="G5" s="14"/>
      <c r="H5" s="16"/>
    </row>
    <row r="6" spans="1:8" ht="12.15" customHeight="1" x14ac:dyDescent="0.25"/>
    <row r="7" spans="1:8" s="19" customFormat="1" ht="39.9" customHeight="1" x14ac:dyDescent="0.25">
      <c r="A7" s="109" t="s">
        <v>72</v>
      </c>
      <c r="B7" s="109"/>
      <c r="C7" s="109"/>
      <c r="D7" s="109"/>
      <c r="E7" s="109"/>
      <c r="F7" s="109"/>
      <c r="G7" s="109"/>
    </row>
    <row r="8" spans="1:8" s="19" customFormat="1" ht="39.9" customHeight="1" x14ac:dyDescent="0.25">
      <c r="A8" s="109" t="s">
        <v>92</v>
      </c>
      <c r="B8" s="109"/>
      <c r="C8" s="109"/>
      <c r="D8" s="109"/>
      <c r="E8" s="109"/>
      <c r="F8" s="109"/>
      <c r="G8" s="109"/>
    </row>
    <row r="9" spans="1:8" s="19" customFormat="1" ht="39.9" customHeight="1" x14ac:dyDescent="0.25">
      <c r="A9" s="110" t="s">
        <v>73</v>
      </c>
      <c r="B9" s="111"/>
      <c r="C9" s="111"/>
      <c r="D9" s="111"/>
      <c r="E9" s="111"/>
      <c r="F9" s="111"/>
      <c r="G9" s="111"/>
    </row>
    <row r="10" spans="1:8" s="19" customFormat="1" ht="39.9" customHeight="1" x14ac:dyDescent="0.25">
      <c r="A10" s="110" t="s">
        <v>74</v>
      </c>
      <c r="B10" s="111"/>
      <c r="C10" s="111"/>
      <c r="D10" s="111"/>
      <c r="E10" s="111"/>
      <c r="F10" s="111"/>
      <c r="G10" s="111"/>
    </row>
    <row r="11" spans="1:8" s="19" customFormat="1" ht="39.9" customHeight="1" x14ac:dyDescent="0.25">
      <c r="A11" s="110" t="s">
        <v>66</v>
      </c>
      <c r="B11" s="111"/>
      <c r="C11" s="111"/>
      <c r="D11" s="111"/>
      <c r="E11" s="111"/>
      <c r="F11" s="111"/>
      <c r="G11" s="111"/>
    </row>
    <row r="12" spans="1:8" s="19" customFormat="1" ht="39.9" customHeight="1" x14ac:dyDescent="0.25">
      <c r="A12" s="110" t="s">
        <v>75</v>
      </c>
      <c r="B12" s="111"/>
      <c r="C12" s="111"/>
      <c r="D12" s="111"/>
      <c r="E12" s="111"/>
      <c r="F12" s="111"/>
      <c r="G12" s="111"/>
    </row>
    <row r="13" spans="1:8" s="19" customFormat="1" ht="20.25" customHeight="1" x14ac:dyDescent="0.25">
      <c r="A13" s="107"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07"/>
      <c r="C13" s="107"/>
      <c r="D13" s="107"/>
      <c r="E13" s="107"/>
      <c r="F13" s="107"/>
      <c r="G13" s="107"/>
    </row>
    <row r="14" spans="1:8" s="19" customFormat="1" ht="20.25" customHeight="1" x14ac:dyDescent="0.25">
      <c r="A14" s="107" t="str">
        <f>IF(OR(OR(ISBLANK(G1),G1="?"),OR(ISBLANK(G2),G2="?")),"Nur wenn diese beiden Felder ausgefüllt sind, kann der Absender dieser Tabelle korrekt identifiziert werden.","")</f>
        <v>Nur wenn diese beiden Felder ausgefüllt sind, kann der Absender dieser Tabelle korrekt identifiziert werden.</v>
      </c>
      <c r="B14" s="107"/>
      <c r="C14" s="107"/>
      <c r="D14" s="107"/>
      <c r="E14" s="107"/>
      <c r="F14" s="107"/>
      <c r="G14" s="107"/>
    </row>
    <row r="15" spans="1:8" s="19" customFormat="1" ht="39.9" customHeight="1" x14ac:dyDescent="0.35">
      <c r="A15" s="114" t="s">
        <v>91</v>
      </c>
      <c r="B15" s="114"/>
      <c r="C15" s="114"/>
      <c r="D15" s="114"/>
      <c r="E15" s="114"/>
      <c r="F15" s="114"/>
      <c r="G15" s="47"/>
    </row>
    <row r="16" spans="1:8" ht="12.15" customHeight="1" x14ac:dyDescent="0.25"/>
    <row r="17" spans="1:10" s="22" customFormat="1" ht="39.9" customHeight="1" x14ac:dyDescent="0.3">
      <c r="A17" s="22" t="s">
        <v>1</v>
      </c>
      <c r="B17" s="22" t="s">
        <v>2</v>
      </c>
      <c r="C17" s="23" t="s">
        <v>43</v>
      </c>
      <c r="D17" s="23" t="s">
        <v>6</v>
      </c>
      <c r="E17" s="23" t="s">
        <v>7</v>
      </c>
      <c r="F17" s="23" t="s">
        <v>8</v>
      </c>
      <c r="G17" s="24"/>
      <c r="H17" s="25"/>
      <c r="I17" s="23"/>
    </row>
    <row r="18" spans="1:10" s="22" customFormat="1" ht="9.9" customHeight="1" x14ac:dyDescent="0.3">
      <c r="C18" s="23"/>
      <c r="D18" s="23"/>
      <c r="E18" s="23"/>
      <c r="F18" s="23"/>
      <c r="G18" s="51"/>
      <c r="H18" s="25"/>
      <c r="I18" s="23"/>
    </row>
    <row r="19" spans="1:10" s="22" customFormat="1" ht="25.05" customHeight="1" x14ac:dyDescent="0.3">
      <c r="A19" s="77" t="s">
        <v>94</v>
      </c>
      <c r="B19" s="26" t="s">
        <v>93</v>
      </c>
      <c r="C19" s="34">
        <v>3</v>
      </c>
      <c r="D19" s="79"/>
      <c r="E19" s="79"/>
      <c r="F19" s="34">
        <f>Parameter1!$B$1</f>
        <v>16</v>
      </c>
      <c r="G19" s="49"/>
      <c r="H19" s="61">
        <f>Parameter1!$C$1</f>
        <v>15</v>
      </c>
      <c r="I19" s="27"/>
      <c r="J19" s="27"/>
    </row>
    <row r="20" spans="1:10" s="22" customFormat="1" ht="25.05" customHeight="1" x14ac:dyDescent="0.3">
      <c r="A20" s="77" t="s">
        <v>95</v>
      </c>
      <c r="B20" s="26" t="s">
        <v>93</v>
      </c>
      <c r="C20" s="55">
        <v>3</v>
      </c>
      <c r="D20" s="79"/>
      <c r="E20" s="79"/>
      <c r="F20" s="34">
        <f>Parameter2!B1</f>
        <v>11</v>
      </c>
      <c r="G20" s="49"/>
      <c r="H20" s="61">
        <f>Parameter2!$C$1</f>
        <v>10</v>
      </c>
      <c r="I20" s="27"/>
      <c r="J20" s="27"/>
    </row>
    <row r="21" spans="1:10" s="22" customFormat="1" ht="25.05" customHeight="1" x14ac:dyDescent="0.3">
      <c r="A21" s="77" t="s">
        <v>96</v>
      </c>
      <c r="B21" s="26" t="s">
        <v>93</v>
      </c>
      <c r="C21" s="55">
        <v>3</v>
      </c>
      <c r="D21" s="79"/>
      <c r="E21" s="79"/>
      <c r="F21" s="34">
        <f>Parameter2!B1</f>
        <v>11</v>
      </c>
      <c r="G21" s="49"/>
      <c r="H21" s="61">
        <f>Parameter2!$C$1</f>
        <v>10</v>
      </c>
      <c r="I21" s="27"/>
      <c r="J21" s="27"/>
    </row>
    <row r="22" spans="1:10" s="22" customFormat="1" ht="25.05" customHeight="1" x14ac:dyDescent="0.3">
      <c r="A22" s="77" t="s">
        <v>97</v>
      </c>
      <c r="B22" s="26" t="s">
        <v>93</v>
      </c>
      <c r="C22" s="55">
        <v>3</v>
      </c>
      <c r="D22" s="79"/>
      <c r="E22" s="79"/>
      <c r="F22" s="34">
        <f>Parameter2!B1</f>
        <v>11</v>
      </c>
      <c r="G22" s="49"/>
      <c r="H22" s="61">
        <f>Parameter2!$C$1</f>
        <v>10</v>
      </c>
      <c r="I22" s="27"/>
      <c r="J22" s="27"/>
    </row>
    <row r="23" spans="1:10" s="22" customFormat="1" ht="25.05" customHeight="1" x14ac:dyDescent="0.3">
      <c r="A23" s="77" t="s">
        <v>98</v>
      </c>
      <c r="B23" s="26" t="s">
        <v>93</v>
      </c>
      <c r="C23" s="55">
        <v>3</v>
      </c>
      <c r="D23" s="79"/>
      <c r="E23" s="79"/>
      <c r="F23" s="34">
        <f>Parameter2!B1</f>
        <v>11</v>
      </c>
      <c r="G23" s="49"/>
      <c r="H23" s="61">
        <f>Parameter2!$C$1</f>
        <v>10</v>
      </c>
    </row>
    <row r="24" spans="1:10" s="22" customFormat="1" ht="25.05" customHeight="1" x14ac:dyDescent="0.3">
      <c r="A24" s="77" t="s">
        <v>99</v>
      </c>
      <c r="B24" s="26" t="s">
        <v>93</v>
      </c>
      <c r="C24" s="55">
        <v>3</v>
      </c>
      <c r="D24" s="79"/>
      <c r="E24" s="79"/>
      <c r="F24" s="34">
        <f>Parameter2!B1</f>
        <v>11</v>
      </c>
      <c r="G24" s="49"/>
      <c r="H24" s="61">
        <f>Parameter2!$C$1</f>
        <v>10</v>
      </c>
    </row>
    <row r="25" spans="1:10" s="22" customFormat="1" ht="25.05" customHeight="1" x14ac:dyDescent="0.3">
      <c r="A25" s="77" t="s">
        <v>109</v>
      </c>
      <c r="B25" s="26" t="s">
        <v>93</v>
      </c>
      <c r="C25" s="55">
        <v>3</v>
      </c>
      <c r="D25" s="79"/>
      <c r="E25" s="79"/>
      <c r="F25" s="34">
        <f>Parameter2!B1</f>
        <v>11</v>
      </c>
      <c r="G25" s="27"/>
      <c r="H25" s="28">
        <f>Parameter2!$C$1</f>
        <v>10</v>
      </c>
    </row>
    <row r="26" spans="1:10" s="22" customFormat="1" ht="25.05" customHeight="1" x14ac:dyDescent="0.3">
      <c r="A26" s="77" t="s">
        <v>110</v>
      </c>
      <c r="B26" s="26" t="s">
        <v>93</v>
      </c>
      <c r="C26" s="55">
        <v>3</v>
      </c>
      <c r="D26" s="79"/>
      <c r="E26" s="79"/>
      <c r="F26" s="34">
        <f>Parameter2!B1</f>
        <v>11</v>
      </c>
      <c r="G26" s="27"/>
      <c r="H26" s="28">
        <f>Parameter2!$C$1</f>
        <v>10</v>
      </c>
    </row>
    <row r="27" spans="1:10" s="22" customFormat="1" ht="25.05" customHeight="1" x14ac:dyDescent="0.3">
      <c r="A27" s="77" t="s">
        <v>111</v>
      </c>
      <c r="B27" s="26" t="s">
        <v>93</v>
      </c>
      <c r="C27" s="55">
        <v>3</v>
      </c>
      <c r="D27" s="79"/>
      <c r="E27" s="79"/>
      <c r="F27" s="34">
        <f>Parameter2!B1</f>
        <v>11</v>
      </c>
      <c r="G27" s="27"/>
      <c r="H27" s="28">
        <f>Parameter2!$C$1</f>
        <v>10</v>
      </c>
    </row>
    <row r="28" spans="1:10" s="22" customFormat="1" ht="25.05" customHeight="1" x14ac:dyDescent="0.3">
      <c r="A28" s="77" t="s">
        <v>132</v>
      </c>
      <c r="B28" s="26" t="s">
        <v>93</v>
      </c>
      <c r="C28" s="55">
        <v>3</v>
      </c>
      <c r="D28" s="79"/>
      <c r="E28" s="79"/>
      <c r="F28" s="34">
        <f>Parameter2!B1</f>
        <v>11</v>
      </c>
      <c r="G28" s="27"/>
      <c r="H28" s="28">
        <f>Parameter2!$C$1</f>
        <v>10</v>
      </c>
    </row>
    <row r="29" spans="1:10" s="22" customFormat="1" ht="21.9" customHeight="1" x14ac:dyDescent="0.3">
      <c r="A29" s="77" t="s">
        <v>127</v>
      </c>
      <c r="B29" s="76" t="s">
        <v>128</v>
      </c>
      <c r="C29" s="55">
        <v>3</v>
      </c>
      <c r="D29" s="79"/>
      <c r="E29" s="79"/>
      <c r="F29" s="34">
        <f>TVBN!B1</f>
        <v>12</v>
      </c>
      <c r="G29" s="27"/>
      <c r="H29" s="28">
        <f>TVBN!$C$1</f>
        <v>11</v>
      </c>
    </row>
    <row r="30" spans="1:10" s="22" customFormat="1" ht="21.9" customHeight="1" x14ac:dyDescent="0.3">
      <c r="A30" s="26"/>
      <c r="B30" s="26"/>
      <c r="C30" s="26"/>
      <c r="D30" s="32"/>
      <c r="E30" s="32"/>
      <c r="F30" s="27"/>
      <c r="G30" s="27"/>
      <c r="H30" s="28"/>
    </row>
    <row r="31" spans="1:10" ht="23.25" customHeight="1" x14ac:dyDescent="0.25"/>
    <row r="32" spans="1:10" ht="20.25" customHeight="1" x14ac:dyDescent="0.3">
      <c r="A32" s="17" t="s">
        <v>67</v>
      </c>
    </row>
    <row r="33" spans="1:9" ht="9.9" customHeight="1" x14ac:dyDescent="0.35">
      <c r="A33" s="14"/>
    </row>
    <row r="34" spans="1:9" ht="20.25" customHeight="1" x14ac:dyDescent="0.25">
      <c r="A34" s="30" t="s">
        <v>94</v>
      </c>
      <c r="B34" s="113"/>
      <c r="C34" s="113"/>
      <c r="D34" s="113"/>
      <c r="E34" s="113"/>
      <c r="F34" s="113"/>
      <c r="G34" s="113"/>
      <c r="H34" s="113"/>
      <c r="I34" s="21" t="b">
        <f>ISBLANK(VLOOKUP(F19,Parameter1!A3:C24,3))</f>
        <v>1</v>
      </c>
    </row>
    <row r="35" spans="1:9" ht="30.15" customHeight="1" x14ac:dyDescent="0.25">
      <c r="A35" s="20" t="str">
        <f>IF(F19=H19,"bitte eingeben / type in:",IF(I34,"","Art der Modifikation: / kind of modification:"))</f>
        <v/>
      </c>
      <c r="B35" s="115"/>
      <c r="C35" s="115"/>
      <c r="D35" s="115"/>
      <c r="E35" s="115"/>
      <c r="F35" s="115"/>
      <c r="G35" s="115"/>
      <c r="H35" s="115"/>
      <c r="I35" s="21"/>
    </row>
    <row r="36" spans="1:9" ht="20.25" customHeight="1" x14ac:dyDescent="0.25">
      <c r="A36" s="30" t="s">
        <v>112</v>
      </c>
      <c r="B36" s="113"/>
      <c r="C36" s="113"/>
      <c r="D36" s="113"/>
      <c r="E36" s="113"/>
      <c r="F36" s="113"/>
      <c r="G36" s="113"/>
      <c r="H36" s="113"/>
      <c r="I36" s="21" t="b">
        <f>ISBLANK(VLOOKUP(F20,Parameter2!A3:C22,3))</f>
        <v>1</v>
      </c>
    </row>
    <row r="37" spans="1:9" ht="30.15" customHeight="1" x14ac:dyDescent="0.25">
      <c r="A37" s="20" t="str">
        <f>IF(F20=H20,"bitte eingeben / type in:",IF(I36,"","Art der Modifikation: / kind of modification:"))</f>
        <v/>
      </c>
      <c r="B37" s="115"/>
      <c r="C37" s="115"/>
      <c r="D37" s="115"/>
      <c r="E37" s="115"/>
      <c r="F37" s="115"/>
      <c r="G37" s="115"/>
      <c r="H37" s="115"/>
      <c r="I37" s="21"/>
    </row>
    <row r="38" spans="1:9" ht="20.25" customHeight="1" x14ac:dyDescent="0.25">
      <c r="A38" s="30" t="s">
        <v>121</v>
      </c>
      <c r="B38" s="113"/>
      <c r="C38" s="113"/>
      <c r="D38" s="113"/>
      <c r="E38" s="113"/>
      <c r="F38" s="113"/>
      <c r="G38" s="113"/>
      <c r="H38" s="113"/>
      <c r="I38" s="21" t="b">
        <f>ISBLANK(VLOOKUP(F29,TVBN!A3:C22,3))</f>
        <v>1</v>
      </c>
    </row>
    <row r="39" spans="1:9" ht="30.15" customHeight="1" x14ac:dyDescent="0.25">
      <c r="A39" s="20" t="str">
        <f>IF(F29=H29,"bitte eingeben / type in:",IF(I38,"","Art der Modifikation: / kind of modification:"))</f>
        <v/>
      </c>
      <c r="B39" s="115"/>
      <c r="C39" s="115"/>
      <c r="D39" s="115"/>
      <c r="E39" s="115"/>
      <c r="F39" s="115"/>
      <c r="G39" s="115"/>
      <c r="H39" s="115"/>
    </row>
  </sheetData>
  <sheetProtection algorithmName="SHA-512" hashValue="psSMPRfeHiN9Nb1VTO0+JS+ckqWH0Uwqy7Gg8JgnNuMJ+6Uf9yL9/QvpRVz5LV/9ZfWalUJHqEtcum22Vp15SQ==" saltValue="oYIGKQe/DJHjPemFjwcbgw==" spinCount="100000" sheet="1" objects="1" scenarios="1"/>
  <mergeCells count="17">
    <mergeCell ref="B34:H34"/>
    <mergeCell ref="A15:F15"/>
    <mergeCell ref="B36:H36"/>
    <mergeCell ref="B38:H38"/>
    <mergeCell ref="B39:H39"/>
    <mergeCell ref="B37:H37"/>
    <mergeCell ref="B35:H35"/>
    <mergeCell ref="A14:G14"/>
    <mergeCell ref="A13:G13"/>
    <mergeCell ref="E3:F3"/>
    <mergeCell ref="A7:G7"/>
    <mergeCell ref="A11:G11"/>
    <mergeCell ref="A12:G12"/>
    <mergeCell ref="A8:G8"/>
    <mergeCell ref="A9:G9"/>
    <mergeCell ref="A10:G10"/>
    <mergeCell ref="B4:C4"/>
  </mergeCells>
  <phoneticPr fontId="0" type="noConversion"/>
  <conditionalFormatting sqref="H19:H20 H23:H24">
    <cfRule type="cellIs" dxfId="17" priority="6" stopIfTrue="1" operator="equal">
      <formula>6</formula>
    </cfRule>
  </conditionalFormatting>
  <conditionalFormatting sqref="J19:J22">
    <cfRule type="cellIs" dxfId="16" priority="7" stopIfTrue="1" operator="equal">
      <formula>15</formula>
    </cfRule>
  </conditionalFormatting>
  <conditionalFormatting sqref="I19:I22">
    <cfRule type="cellIs" dxfId="15" priority="8" stopIfTrue="1" operator="equal">
      <formula>11</formula>
    </cfRule>
  </conditionalFormatting>
  <conditionalFormatting sqref="G25:G27 G30">
    <cfRule type="cellIs" dxfId="14" priority="9" stopIfTrue="1" operator="equal">
      <formula>10</formula>
    </cfRule>
  </conditionalFormatting>
  <conditionalFormatting sqref="F19">
    <cfRule type="expression" dxfId="13" priority="10" stopIfTrue="1">
      <formula>$F$19-$H$19=1</formula>
    </cfRule>
  </conditionalFormatting>
  <conditionalFormatting sqref="F20">
    <cfRule type="expression" dxfId="12" priority="11" stopIfTrue="1">
      <formula>$F$20-$H$20=1</formula>
    </cfRule>
  </conditionalFormatting>
  <conditionalFormatting sqref="B37:H37">
    <cfRule type="expression" dxfId="11" priority="13" stopIfTrue="1">
      <formula>OR($F$20-$H$20=0,NOT(I36))</formula>
    </cfRule>
  </conditionalFormatting>
  <conditionalFormatting sqref="G19:G24 F30">
    <cfRule type="expression" dxfId="10" priority="14" stopIfTrue="1">
      <formula>$F$25-$H$25=1</formula>
    </cfRule>
  </conditionalFormatting>
  <conditionalFormatting sqref="F21">
    <cfRule type="expression" dxfId="9" priority="15" stopIfTrue="1">
      <formula>$F$21-$H$21=1</formula>
    </cfRule>
  </conditionalFormatting>
  <conditionalFormatting sqref="F22">
    <cfRule type="expression" dxfId="8" priority="16" stopIfTrue="1">
      <formula>$F$22-$H$22=1</formula>
    </cfRule>
  </conditionalFormatting>
  <conditionalFormatting sqref="F23">
    <cfRule type="expression" dxfId="7" priority="17" stopIfTrue="1">
      <formula>$F$23-$H$23=1</formula>
    </cfRule>
  </conditionalFormatting>
  <conditionalFormatting sqref="F24:F27">
    <cfRule type="expression" dxfId="6" priority="18" stopIfTrue="1">
      <formula>$F$24-$H$24=1</formula>
    </cfRule>
  </conditionalFormatting>
  <conditionalFormatting sqref="B39:H39">
    <cfRule type="expression" dxfId="5" priority="20" stopIfTrue="1">
      <formula>OR($F$29-$H$29=0,NOT(I38))</formula>
    </cfRule>
  </conditionalFormatting>
  <conditionalFormatting sqref="G29">
    <cfRule type="cellIs" dxfId="4" priority="4" stopIfTrue="1" operator="equal">
      <formula>10</formula>
    </cfRule>
  </conditionalFormatting>
  <conditionalFormatting sqref="F29">
    <cfRule type="expression" dxfId="3" priority="5" stopIfTrue="1">
      <formula>$F$29-$H$29=1</formula>
    </cfRule>
  </conditionalFormatting>
  <conditionalFormatting sqref="G28">
    <cfRule type="cellIs" dxfId="2" priority="2" stopIfTrue="1" operator="equal">
      <formula>10</formula>
    </cfRule>
  </conditionalFormatting>
  <conditionalFormatting sqref="F28">
    <cfRule type="expression" dxfId="1" priority="3" stopIfTrue="1">
      <formula>$F$24-$H$24=1</formula>
    </cfRule>
  </conditionalFormatting>
  <conditionalFormatting sqref="B35:H35">
    <cfRule type="expression" dxfId="0" priority="1" stopIfTrue="1">
      <formula>OR($F$19-$H$19=0,NOT(I34))</formula>
    </cfRule>
  </conditionalFormatting>
  <hyperlinks>
    <hyperlink ref="B4" r:id="rId1" xr:uid="{00000000-0004-0000-0800-000000000000}"/>
    <hyperlink ref="B65523" r:id="rId2" display="ergebnisse@lvus.de" xr:uid="{00000000-0004-0000-0800-000001000000}"/>
    <hyperlink ref="B65521" r:id="rId3" display="ergebnisse@lvus.de" xr:uid="{00000000-0004-0000-0800-000002000000}"/>
  </hyperlinks>
  <pageMargins left="0.59055118110236227" right="0.59055118110236227" top="0.78740157480314965" bottom="0.78740157480314965" header="0.39370078740157483" footer="0.39370078740157483"/>
  <pageSetup paperSize="9" orientation="landscape" verticalDpi="196" r:id="rId4"/>
  <headerFooter alignWithMargins="0">
    <oddHeader>&amp;LErgebnisdatenblatt&amp;C&amp;F&amp;RSeite &amp;P von &amp;N  Seiten</oddHeader>
    <oddFooter>&amp;L(c) LVU, 79336 Herbolzheim&amp;RTel +49 7643 40335; Fax: +49 7643 40319; info@lvus.de</oddFooter>
  </headerFooter>
  <rowBreaks count="1" manualBreakCount="1">
    <brk id="15"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097" r:id="rId7" name="Drop Down 49">
              <controlPr locked="0" defaultSize="0" autoLine="0" autoPict="0">
                <anchor moveWithCells="1">
                  <from>
                    <xdr:col>1</xdr:col>
                    <xdr:colOff>7620</xdr:colOff>
                    <xdr:row>33</xdr:row>
                    <xdr:rowOff>0</xdr:rowOff>
                  </from>
                  <to>
                    <xdr:col>7</xdr:col>
                    <xdr:colOff>220980</xdr:colOff>
                    <xdr:row>33</xdr:row>
                    <xdr:rowOff>213360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35</xdr:row>
                    <xdr:rowOff>38100</xdr:rowOff>
                  </from>
                  <to>
                    <xdr:col>7</xdr:col>
                    <xdr:colOff>236220</xdr:colOff>
                    <xdr:row>35</xdr:row>
                    <xdr:rowOff>236220</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22860</xdr:colOff>
                    <xdr:row>14</xdr:row>
                    <xdr:rowOff>129540</xdr:rowOff>
                  </from>
                  <to>
                    <xdr:col>6</xdr:col>
                    <xdr:colOff>891540</xdr:colOff>
                    <xdr:row>14</xdr:row>
                    <xdr:rowOff>403860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22860</xdr:colOff>
                    <xdr:row>37</xdr:row>
                    <xdr:rowOff>38100</xdr:rowOff>
                  </from>
                  <to>
                    <xdr:col>7</xdr:col>
                    <xdr:colOff>236220</xdr:colOff>
                    <xdr:row>37</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8</vt:i4>
      </vt:variant>
    </vt:vector>
  </HeadingPairs>
  <TitlesOfParts>
    <vt:vector size="21" baseType="lpstr">
      <vt:lpstr>Hints1</vt:lpstr>
      <vt:lpstr>Reporting</vt:lpstr>
      <vt:lpstr>Hinweise1</vt:lpstr>
      <vt:lpstr>Hinweise2</vt:lpstr>
      <vt:lpstr>Hinweise3</vt:lpstr>
      <vt:lpstr>Ergebnisangabe</vt:lpstr>
      <vt:lpstr>Kontakt</vt:lpstr>
      <vt:lpstr>Teilnehmerdaten</vt:lpstr>
      <vt:lpstr>Ergebnisse</vt:lpstr>
      <vt:lpstr>Mitteilungen</vt:lpstr>
      <vt:lpstr>Parameter1</vt:lpstr>
      <vt:lpstr>Parameter2</vt:lpstr>
      <vt:lpstr>TVBN</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2013-10-08T15:58:45Z</cp:lastPrinted>
  <dcterms:created xsi:type="dcterms:W3CDTF">2005-02-14T18:41:01Z</dcterms:created>
  <dcterms:modified xsi:type="dcterms:W3CDTF">2022-07-23T13:51:07Z</dcterms:modified>
</cp:coreProperties>
</file>