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DieseArbeitsmappe"/>
  <mc:AlternateContent xmlns:mc="http://schemas.openxmlformats.org/markup-compatibility/2006">
    <mc:Choice Requires="x15">
      <x15ac:absPath xmlns:x15ac="http://schemas.microsoft.com/office/spreadsheetml/2010/11/ac" url="C:\Daten\internet\html\xls\2022\"/>
    </mc:Choice>
  </mc:AlternateContent>
  <xr:revisionPtr revIDLastSave="0" documentId="8_{E1651293-C242-4F33-BF61-60BFFB3D755D}" xr6:coauthVersionLast="47" xr6:coauthVersionMax="47" xr10:uidLastSave="{00000000-0000-0000-0000-000000000000}"/>
  <workbookProtection workbookAlgorithmName="SHA-512" workbookHashValue="kKj4MzmPPcoMk/g3unGMoIVDkEwNBKVoVZucZnjc53ZuIXEzkabKsn0vmfiQRplaZsfbncOusc+JEVQB0bLZtQ==" workbookSaltValue="+FC7xlAjlzRUW/cZjagZKg==" workbookSpinCount="100000" lockStructure="1"/>
  <bookViews>
    <workbookView xWindow="-108" yWindow="-108" windowWidth="30936" windowHeight="16896" activeTab="6" xr2:uid="{00000000-000D-0000-FFFF-FFFF00000000}"/>
  </bookViews>
  <sheets>
    <sheet name="Hints1" sheetId="54" r:id="rId1"/>
    <sheet name="Reporting" sheetId="55" r:id="rId2"/>
    <sheet name="Hinweise1" sheetId="56" r:id="rId3"/>
    <sheet name="Hinweise2" sheetId="57" r:id="rId4"/>
    <sheet name="Hinweise3" sheetId="58" r:id="rId5"/>
    <sheet name="Ergebnisangabe" sheetId="63" r:id="rId6"/>
    <sheet name="Kontakt" sheetId="60" r:id="rId7"/>
    <sheet name="Teilnehmerdaten" sheetId="17" state="hidden" r:id="rId8"/>
    <sheet name="Ergebnisse" sheetId="5" r:id="rId9"/>
    <sheet name="Mitteilungen" sheetId="15" r:id="rId10"/>
    <sheet name="Wasser" sheetId="22" state="hidden" r:id="rId11"/>
    <sheet name="Asche" sheetId="23" state="hidden" r:id="rId12"/>
    <sheet name="PH-Wert" sheetId="24" state="hidden" r:id="rId13"/>
    <sheet name="Saeuregrad" sheetId="25" state="hidden" r:id="rId14"/>
    <sheet name="Parameter5" sheetId="26" state="hidden" r:id="rId15"/>
    <sheet name="Coffein" sheetId="27" state="hidden" r:id="rId16"/>
    <sheet name="Chlorgen06" sheetId="30" state="hidden" r:id="rId17"/>
    <sheet name="Chlorogen11" sheetId="61" state="hidden" r:id="rId18"/>
    <sheet name="Acrylamid" sheetId="28" state="hidden" r:id="rId19"/>
    <sheet name="Cafestol" sheetId="62" state="hidden" r:id="rId20"/>
  </sheets>
  <externalReferences>
    <externalReference r:id="rId21"/>
    <externalReference r:id="rId22"/>
    <externalReference r:id="rId23"/>
  </externalReferences>
  <definedNames>
    <definedName name="_ftn1" localSheetId="0">Hints1!#REF!</definedName>
    <definedName name="_ftn1" localSheetId="2">Hinweise1!#REF!</definedName>
    <definedName name="_ftn1" localSheetId="4">Hinweise3!$A$3</definedName>
    <definedName name="_ftnref1" localSheetId="0">Hints1!$A$3</definedName>
    <definedName name="_ftnref1" localSheetId="2">Hinweise1!$A$2</definedName>
    <definedName name="_ftnref1" localSheetId="4">Hinweise3!#REF!</definedName>
    <definedName name="Daten" localSheetId="19">#REF!</definedName>
    <definedName name="Daten" localSheetId="5">#REF!</definedName>
    <definedName name="Daten">#REF!</definedName>
    <definedName name="_xlnm.Print_Area" localSheetId="8">Ergebnisse!$A$1:$H$51</definedName>
    <definedName name="_xlnm.Print_Area" localSheetId="2">Hinweise1!$A$1:$C$18</definedName>
    <definedName name="_xlnm.Print_Area" localSheetId="3">Hinweise2!$A$1:$C$8</definedName>
    <definedName name="MBlei" localSheetId="19">#REF!</definedName>
    <definedName name="MBlei" localSheetId="5">#REF!</definedName>
    <definedName name="MBlei">#REF!</definedName>
    <definedName name="OLE_LINK1" localSheetId="5">Ergebnisangabe!$A$20</definedName>
    <definedName name="OLE_LINK1" localSheetId="1">Reporting!$A$14</definedName>
    <definedName name="OLE_LINK2" localSheetId="1">Reporting!$J$7</definedName>
    <definedName name="Parameter2" localSheetId="19">#REF!</definedName>
    <definedName name="Parameter2" localSheetId="5">#REF!</definedName>
    <definedName name="Parameter2" localSheetId="6">#REF!</definedName>
    <definedName name="Parameter2">#REF!</definedName>
    <definedName name="Parameter2alt" localSheetId="19">#REF!</definedName>
    <definedName name="Parameter2alt" localSheetId="5">#REF!</definedName>
    <definedName name="Parameter2alt">#REF!</definedName>
    <definedName name="test" localSheetId="5">[1]Parameter2!$B$3:$B$18</definedName>
    <definedName name="test" localSheetId="4">[2]Parameter2!$B$3:$B$18</definedName>
    <definedName name="test" localSheetId="6">[2]Parameter2!$B$3:$B$18</definedName>
    <definedName name="test" localSheetId="1">[1]Parameter2!$B$3:$B$18</definedName>
    <definedName name="test">[3]Parameter2!$B$3:$B$18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0" i="17" l="1"/>
  <c r="B11" i="17"/>
  <c r="A14" i="5" l="1"/>
  <c r="A13" i="5"/>
  <c r="F5" i="5" l="1"/>
  <c r="F4" i="5"/>
  <c r="B22" i="17" l="1"/>
  <c r="C22" i="17"/>
  <c r="F28" i="5" l="1"/>
  <c r="I50" i="5" s="1"/>
  <c r="C1" i="62"/>
  <c r="H28" i="5" s="1"/>
  <c r="A51" i="5" l="1"/>
  <c r="B16" i="17"/>
  <c r="C16" i="17"/>
  <c r="B17" i="17"/>
  <c r="C17" i="17"/>
  <c r="B18" i="17"/>
  <c r="C18" i="17"/>
  <c r="B19" i="17"/>
  <c r="C19" i="17"/>
  <c r="B20" i="17"/>
  <c r="C20" i="17"/>
  <c r="B21" i="17"/>
  <c r="C21" i="17"/>
  <c r="F26" i="5"/>
  <c r="F25" i="5"/>
  <c r="I44" i="5"/>
  <c r="C1" i="61"/>
  <c r="H26" i="5" s="1"/>
  <c r="A16" i="5"/>
  <c r="A17" i="5"/>
  <c r="F19" i="5"/>
  <c r="I31" i="5" s="1"/>
  <c r="F20" i="5"/>
  <c r="I33" i="5" s="1"/>
  <c r="G20" i="5"/>
  <c r="F21" i="5"/>
  <c r="I36" i="5" s="1"/>
  <c r="F22" i="5"/>
  <c r="I38" i="5" s="1"/>
  <c r="F23" i="5"/>
  <c r="I40" i="5" s="1"/>
  <c r="F24" i="5"/>
  <c r="I42" i="5" s="1"/>
  <c r="F27" i="5"/>
  <c r="I48" i="5" s="1"/>
  <c r="B16" i="60"/>
  <c r="B17" i="60"/>
  <c r="B18" i="60"/>
  <c r="B19" i="60"/>
  <c r="H1" i="15"/>
  <c r="C1" i="22"/>
  <c r="H19" i="5" s="1"/>
  <c r="C1" i="23"/>
  <c r="H20" i="5" s="1"/>
  <c r="C29" i="23"/>
  <c r="I20" i="5"/>
  <c r="C1" i="24"/>
  <c r="H21" i="5" s="1"/>
  <c r="C1" i="25"/>
  <c r="H22" i="5"/>
  <c r="C1" i="26"/>
  <c r="H23" i="5" s="1"/>
  <c r="C1" i="27"/>
  <c r="H24" i="5"/>
  <c r="C1" i="30"/>
  <c r="H25" i="5" s="1"/>
  <c r="C1" i="28"/>
  <c r="H27" i="5" s="1"/>
  <c r="B1" i="17"/>
  <c r="B2" i="17"/>
  <c r="B4" i="17"/>
  <c r="D5" i="17"/>
  <c r="D8" i="17" s="1"/>
  <c r="B5" i="17" s="1"/>
  <c r="B6" i="17"/>
  <c r="B7" i="17"/>
  <c r="B13" i="17"/>
  <c r="C13" i="17"/>
  <c r="B14" i="17"/>
  <c r="C14" i="17"/>
  <c r="B15" i="17"/>
  <c r="C15" i="17"/>
  <c r="A41" i="5" l="1"/>
  <c r="A43" i="5"/>
  <c r="A45" i="5"/>
  <c r="A37" i="5"/>
  <c r="A35" i="5"/>
  <c r="A32" i="5"/>
  <c r="A49" i="5"/>
  <c r="A39" i="5"/>
  <c r="I46" i="5"/>
  <c r="A47"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2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44FEDF3F-645C-4934-B9E3-364875237595}">
      <text>
        <r>
          <rPr>
            <b/>
            <sz val="8"/>
            <color indexed="81"/>
            <rFont val="Tahoma"/>
            <family val="2"/>
          </rPr>
          <t>Bitte geben Sie unbedingt Ihre Kunden-Nr. ein (nur Ziffern)
Fill in Your Client Number (numbers only)</t>
        </r>
      </text>
    </comment>
    <comment ref="G2" authorId="0" shapeId="0" xr:uid="{B92C07FA-C559-4203-8DE4-9AF881E98009}">
      <text>
        <r>
          <rPr>
            <b/>
            <sz val="8"/>
            <color indexed="81"/>
            <rFont val="Tahoma"/>
            <family val="2"/>
          </rPr>
          <t>Geben Sie zusätzlich auch noch Ihre Postleitzahl an (nur Ziffern).
Fill in Your postal ZIP-Code (numbers only)</t>
        </r>
      </text>
    </comment>
  </commentList>
</comments>
</file>

<file path=xl/sharedStrings.xml><?xml version="1.0" encoding="utf-8"?>
<sst xmlns="http://schemas.openxmlformats.org/spreadsheetml/2006/main" count="353" uniqueCount="254">
  <si>
    <t>Ergebnisdatenblatt</t>
  </si>
  <si>
    <t>Parameter</t>
  </si>
  <si>
    <t>Einheit</t>
  </si>
  <si>
    <t>Kunden-Nr.</t>
  </si>
  <si>
    <t>Postleitzahl</t>
  </si>
  <si>
    <t>ergebnisse@lvus.de</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</si>
  <si>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</si>
  <si>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</si>
  <si>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</si>
  <si>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</si>
  <si>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</si>
  <si>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</si>
  <si>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</si>
  <si>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</si>
  <si>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</si>
  <si>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</si>
  <si>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</si>
  <si>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</si>
  <si>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</si>
  <si>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</si>
  <si>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Da Ihre eMail automatisch weiterverarbeitet wird, dürfen nur in der Exceltabelle
Kommentare oder Hinweise zu den Proben und durchgeführten Untersuchungen enthalten sein. Außerdem darf Ihre eMail nur eine einzige Anlage enthalten. Sie erhalten automatisch eine Benachrichtigung über den Eingang Ihrer Ergebnisse.</t>
  </si>
  <si>
    <r>
      <t>Beispiele zur Ergebnisangabe:</t>
    </r>
    <r>
      <rPr>
        <sz val="12"/>
        <rFont val="Times New Roman"/>
        <family val="1"/>
      </rPr>
      <t xml:space="preserve">
In einer Probe wurde der Gehalt von Mangan bestimmt. Es werden folgende rechnerischen Gehalte ermittelt:</t>
    </r>
  </si>
  <si>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</si>
  <si>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</si>
  <si>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</si>
  <si>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</si>
  <si>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</si>
  <si>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</si>
  <si>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</si>
  <si>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</si>
  <si>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Ihre Daten werden von uns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</si>
  <si>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Parameter 4</t>
  </si>
  <si>
    <t>Parameter 5</t>
  </si>
  <si>
    <t>Parameter 6</t>
  </si>
  <si>
    <t>Parameter 7</t>
  </si>
  <si>
    <t>Parameter 8</t>
  </si>
  <si>
    <t>Methode</t>
  </si>
  <si>
    <t>Bezeichnung des Analysenverfahrens</t>
  </si>
  <si>
    <t>Anzahl</t>
  </si>
  <si>
    <t>Modifikation</t>
  </si>
  <si>
    <t>x</t>
  </si>
  <si>
    <t>Beispielhafter Wert [mg/kg]</t>
  </si>
  <si>
    <t>Die ausgefüllte Exceltabelle muss per eMail als Anlage bis spätestens zur Deadline an eine der beiden Adressen ergebnisse@lvus.de oder results@lvus.de gesendet werden. Bitte beachten Sie, dass Ihre eMail nur die Exceltabelle als Anlage enthalten darf. Ausser Ihrem Absender soll die eigentliche eMail keine weiteren Daten oder Texte enthalten, da alle an die Adressen  ergebnisse@lvus.de oder results@lvus.de gesendeten eMails automatisch ausgelesen werden.</t>
  </si>
  <si>
    <t>Teilnahmen</t>
  </si>
  <si>
    <t>Ergebnisangabe mit 3 signifikanten Ziffern [mg/kg]</t>
  </si>
  <si>
    <t>Signifikante
Stellen</t>
  </si>
  <si>
    <t>Deadline</t>
  </si>
  <si>
    <t>Hinweise zur Ergebnisübermittlung und zur Ergebnisangabe</t>
  </si>
  <si>
    <t>Nach der in der Tabelle "Ergebnisse" aufgeführten Deadline eingehende Ergebnisse werden bei der Auswertung nicht berücksichtigt.</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</si>
  <si>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</si>
  <si>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</si>
  <si>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</si>
  <si>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</si>
  <si>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</si>
  <si>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</si>
  <si>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</si>
  <si>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</si>
  <si>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</si>
  <si>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</si>
  <si>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</si>
  <si>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</si>
  <si>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</si>
  <si>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</si>
  <si>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</si>
  <si>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</si>
  <si>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</si>
  <si>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</si>
  <si>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</si>
  <si>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</si>
  <si>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Beschreibung der verwendeten Analysenverfahren</t>
  </si>
  <si>
    <t>Die Beurteilung der Laborergebnisse erfolgt durch Z-Scores, die möglichst über die Vergleichsstandardabweichung des jeweiligen Standardverfahrens aus der Amtlichen Sammlung nach § 64 LFGB berechnet werden. Zusätzlich werden Z-Scores über die nach der Horwitz-
funktion ermittelte Zielstandardabweichung für den jeweiligen Analyten berechnet.</t>
  </si>
  <si>
    <t>Annahmeschluss/Deadline:</t>
  </si>
  <si>
    <t>ja / yes</t>
  </si>
  <si>
    <t>nein / no</t>
  </si>
  <si>
    <t>Schreiben Sie Ihre Daten in die gelb hinterlegten Felder. Geben Sie Ihre Ergebnisse in den aufgeführten Einheiten an.
Write your data into the yellow cells. Give your results in the units of column 2.</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</si>
  <si>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</si>
  <si>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</si>
  <si>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</si>
  <si>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 xml:space="preserve">Bitte verwenden Sie diese Datei für Ihre Ergebnisübermittlung. Füllen Sie hierzu alle in der Tabelle "Ergebnisse" gelb hinterlegten Felder aus bzw. wählen Sie Ihre Angaben zu den von Ihnen verwendeten Methoden über die vorhandenen Auswahlfenster aus. </t>
  </si>
  <si>
    <r>
      <t>Es ist wichtig</t>
    </r>
    <r>
      <rPr>
        <sz val="12"/>
        <rFont val="Times New Roman"/>
        <family val="1"/>
      </rPr>
      <t>, dass Sie zur eindeutigen Zuordnung der Ergebnisse zu Ihrem Labor sowohl Ihre Kunden-Nr. als auch Ihre Postleitzahl (auf dem Anschreiben enthalten - nur Ziffern eingeben) eingeben. Über eine bei der Auswertung durchgeführte Plausibilitätsprüfung soll erkannt werden, ob Tippfehler vorliegen und dadurch die Daten einem anderen Teilnehmer zugeordnet werden könnten.</t>
    </r>
  </si>
  <si>
    <r>
      <t>Interne Teilnahme:</t>
    </r>
    <r>
      <rPr>
        <sz val="12"/>
        <rFont val="Times New Roman"/>
        <family val="1"/>
      </rPr>
      <t xml:space="preserve"> Diesen Wert bitte nur ändern, falls Sie für Ihr Haus mehrere getrennte </t>
    </r>
    <r>
      <rPr>
        <b/>
        <sz val="12"/>
        <rFont val="Times New Roman"/>
        <family val="1"/>
      </rPr>
      <t>und damit kostenpflichtige</t>
    </r>
    <r>
      <rPr>
        <sz val="12"/>
        <rFont val="Times New Roman"/>
        <family val="1"/>
      </rPr>
      <t xml:space="preserve"> Teilnahmen gebucht haben. Über diesen Wert werden die unter einer Kundennummer geführten Teilnahmen getrennt erfasst und die Ergebnisse anschließend der Auswertung zugeführt. Entscheiden Sie, welcher Ihrer Laborbereiche unter der Teilnahme 1 oder 2 registirert und ausgewertet werden soll.</t>
    </r>
  </si>
  <si>
    <t>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Nach ISO 13528 Abschnitt 4.6 sollen Ergebnisse nicht stärker gerundet werden als dem halben Betrag der Wiederholstandardabweichung entspricht.</t>
  </si>
  <si>
    <t>Verfahren sowie Literaturangaben, die von Teilnehmern bei bereits durchgeführten Laborvergleichsuntersuchungen angewendet wurden, sind in Auswahlfenstern vorbelegt, um Ihnen das Ausfüllen zu erleichtern. Über diese Auswahlfenster wählen Sie bitte diejenigen Einträge aus, die bei den von Ihnen angewandten Verfahren zutreffend sind. Ist kein zutreffender Eintrag vorhanden, so wählen Sie bitte den Eintrag "sonstiges.." aus. Tragen Sie dann in der nächsten Zeile (wird gelb hervorgehoben) die auf Ihr Verfahren zutreffende Beschreibung ein.</t>
  </si>
  <si>
    <t xml:space="preserve">Geben Sie in der Tabelle "Kontakt" den Namen, die eMail-Adresse sowie die Telefonnummer der Kontaktperson an, die wir bei Fragen kontaktieren können. Nach Fertigstellung der Auswertung soll an die angegebene eMail-Adresse zusätzlich zur gedruckten Auswertung auch eine Passwort-freie Auswertedatei im PDF-Format gesendet werden. </t>
  </si>
  <si>
    <t>Sollten Sie uns ergänzende Hinweise/Beobachtungen mitteilen wollen, so verwenden Sie hierfür den vorgesehenen Bereich innerhalb der Tabelle "Mitteilungen".</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</si>
  <si>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</si>
  <si>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</si>
  <si>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</si>
  <si>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</si>
  <si>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</si>
  <si>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</si>
  <si>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</si>
  <si>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</si>
  <si>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</si>
  <si>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Geben Sie Ihre Ergebnisse mit den in Spalte 3 aufgeführten signifikanten Stellen an. Beispiele hierzu sind in "Hinweise1" enthalten.
Report your results with in column 3 shown significant numbers (there are some examples in sheet "hints1" .</t>
  </si>
  <si>
    <t>Wasser</t>
  </si>
  <si>
    <t>Asche</t>
  </si>
  <si>
    <t>§ 64 LFGB Nr. L 06.00-3 (07.00-3)</t>
  </si>
  <si>
    <t>§ 64 LFGB Nr. L 06.00-3 (07.00-3), modifiziert</t>
  </si>
  <si>
    <t>Trocknung bei 103 ± 2 °C</t>
  </si>
  <si>
    <t>Gefriertrocknung</t>
  </si>
  <si>
    <t>Mikrowellentrocknung</t>
  </si>
  <si>
    <t>Vakuumtrocknung</t>
  </si>
  <si>
    <t>mikrowellenbeschleunigte Veraschung</t>
  </si>
  <si>
    <t>Veraschungstemperatur</t>
  </si>
  <si>
    <t>Veraschungs-temperatur</t>
  </si>
  <si>
    <t>Veraschungstemperaturbereich</t>
  </si>
  <si>
    <t>34</t>
  </si>
  <si>
    <t>pH-Wert</t>
  </si>
  <si>
    <t>Säuregrad</t>
  </si>
  <si>
    <t>Wasserlöslicher Extraktanteil</t>
  </si>
  <si>
    <t>Coffein</t>
  </si>
  <si>
    <t>Acrylamid</t>
  </si>
  <si>
    <t>ohne</t>
  </si>
  <si>
    <r>
      <t xml:space="preserve">g/100 g </t>
    </r>
    <r>
      <rPr>
        <sz val="13"/>
        <color indexed="10"/>
        <rFont val="Times New Roman"/>
        <family val="1"/>
      </rPr>
      <t>Probe</t>
    </r>
  </si>
  <si>
    <r>
      <t xml:space="preserve">g/100 g </t>
    </r>
    <r>
      <rPr>
        <sz val="13"/>
        <color indexed="10"/>
        <rFont val="Times New Roman"/>
        <family val="1"/>
      </rPr>
      <t>TM</t>
    </r>
  </si>
  <si>
    <r>
      <t xml:space="preserve">µg/kg </t>
    </r>
    <r>
      <rPr>
        <sz val="13"/>
        <color indexed="10"/>
        <rFont val="Times New Roman"/>
        <family val="1"/>
      </rPr>
      <t>Probe</t>
    </r>
  </si>
  <si>
    <t>Chlorogensäuren</t>
  </si>
  <si>
    <t>§ 64 LFGB Nr. L 46.02-1 (DIN 10772 Teil 1:1988), modifiziert</t>
  </si>
  <si>
    <t>§ 64 LFGB Nr. L 46.02-6 (DIN 10781:2000)</t>
  </si>
  <si>
    <t>§ 64 LFGB Nr. L 46.02-6 (DIN 10781:2000), modifiziert</t>
  </si>
  <si>
    <t>Veraschung im angegebenen Temperaturbereich</t>
  </si>
  <si>
    <t>§ 64 LFGB Nr. L 46.02-1 (DIN 10772 Teil 1:1988) - Karl Fischer</t>
  </si>
  <si>
    <t>§ 64 LFGB Nr. L 47.00-3</t>
  </si>
  <si>
    <t>§ 64 LFGB Nr. L 47.00-3, modifiziert</t>
  </si>
  <si>
    <t>&lt; 525 °C</t>
  </si>
  <si>
    <t>525 °C - 575 °C</t>
  </si>
  <si>
    <t>575 °C - 625 °C</t>
  </si>
  <si>
    <t>625 °C - 675 °C</t>
  </si>
  <si>
    <t>675 °C - 725 °C</t>
  </si>
  <si>
    <t>725 °C - 775 °C</t>
  </si>
  <si>
    <t>775 °C - 825 °C</t>
  </si>
  <si>
    <t>825 °C - 875 °C</t>
  </si>
  <si>
    <t>875 °C - 925 °C</t>
  </si>
  <si>
    <t>&gt; 925 °C</t>
  </si>
  <si>
    <t>§ 64 LFGB Nr. L 46.02-3 (DIN 10776 Teil1:1987)</t>
  </si>
  <si>
    <t>§ 64 LFGB Nr. L 46.02-3 (DIN 10776 Teil1:1987), modifiziert</t>
  </si>
  <si>
    <t>§ 64 LFGB Nr. L 46.02-2</t>
  </si>
  <si>
    <t>§ 64 LFGB Nr. L 46.02-2, modifiziert</t>
  </si>
  <si>
    <t>§ 64 LFGB Nr. L 46.02-2 (DIN 10775 Teil 1:1986)</t>
  </si>
  <si>
    <t>§ 64 LFGB Nr. L 46.02-2 (DIN 10775 Teil 1:1986), modifiziert</t>
  </si>
  <si>
    <t>§ 64 LFGB Nr. L 46.00-3 (DIN 10777 Teil 2 - HPLC-Verfahren)</t>
  </si>
  <si>
    <t>§ 64 LFGB Nr. L 46.00-3 (DIN 10777 Teil 2 - HPLC-Verfahren), modifiziert</t>
  </si>
  <si>
    <t>§ 64 LFGB Nr. L 45.00-1 (HPLC-Verfahren), modifiziert</t>
  </si>
  <si>
    <t>§ 64 LFGB Nr. L 45.00-1 (HPLC-Verfahren)</t>
  </si>
  <si>
    <t>§ 64 LFGB Nr. L 47.00-6 (HPLC-Verfahren)</t>
  </si>
  <si>
    <t>§ 64 LFGB Nr. L 47.00-6 (HPLC-Verfahren), modifiziert</t>
  </si>
  <si>
    <t>§ 64 LFGB Nr. L 18.00-16 (HPLC-Verfahren)</t>
  </si>
  <si>
    <t>§ 64 LFGB Nr. L 18.00-16 (HPLC-Verfahren), modifiziert</t>
  </si>
  <si>
    <t>Anderes HPLC-Verfahren</t>
  </si>
  <si>
    <t>DIN 38413-6:2007 (HPLC-MS/MS-Verfahren)</t>
  </si>
  <si>
    <t>DIN 38413-6:2007 (HPLC-MS/MS-Verfahren), modifiziert</t>
  </si>
  <si>
    <r>
      <t xml:space="preserve">GC-MS/MS nach Anal Chim Acta </t>
    </r>
    <r>
      <rPr>
        <b/>
        <i/>
        <u/>
        <sz val="10"/>
        <rFont val="Times New Roman"/>
        <family val="1"/>
      </rPr>
      <t>520</t>
    </r>
    <r>
      <rPr>
        <sz val="10"/>
        <rFont val="Times New Roman"/>
        <family val="1"/>
      </rPr>
      <t xml:space="preserve"> 207 (2004) Analysis of acrylamide in different foodstuffs using LC-MS/MS and GC-MS/MS</t>
    </r>
  </si>
  <si>
    <r>
      <t xml:space="preserve">LC-MS/MS nach Anal Chim Acta </t>
    </r>
    <r>
      <rPr>
        <b/>
        <i/>
        <u/>
        <sz val="10"/>
        <rFont val="Times New Roman"/>
        <family val="1"/>
      </rPr>
      <t>520</t>
    </r>
    <r>
      <rPr>
        <sz val="10"/>
        <rFont val="Times New Roman"/>
        <family val="1"/>
      </rPr>
      <t xml:space="preserve"> 207 (2004) Analysis of acrylamide in different foodstuffs using LC-MS/MS and GC-MS/MS</t>
    </r>
  </si>
  <si>
    <t>HPLC-MS/MS-Verfahren</t>
  </si>
  <si>
    <t>GC-MS/MS-Verfahren</t>
  </si>
  <si>
    <t>Säuregrad 7 (Titration bis pH 7,0)</t>
  </si>
  <si>
    <t>§ 64 LFGB Nr. L 02.06-2</t>
  </si>
  <si>
    <t>§ 64 LFGB Nr. L 02.06-2, modifiziert</t>
  </si>
  <si>
    <t>§ 64 LFGB Nr. L 18.00-4</t>
  </si>
  <si>
    <t>§ 64 LFGB Nr. L 18.00-4, modifiziert</t>
  </si>
  <si>
    <t>GC-MS mit Auflösung 5000 nach Methode von Castle, Clarke, et al., Central Science Laboratory, Sand Hutton, York Y041, UK, Mai 2001; Mitteilung über BGVV 19.06.2002</t>
  </si>
  <si>
    <t>Lösemittelextraktion und GC-MS</t>
  </si>
  <si>
    <t>Schweizerisches Lebensmittelbuch (1973), 35A/05. STREULI (1970), S. 76. MAIER et al. (1978b)</t>
  </si>
  <si>
    <t>Kaffee/Coffee</t>
  </si>
  <si>
    <t>Halogentrocknung; Restfeuchtebestimmung mit Feuchtebestimmer Mettler HB 43-S</t>
  </si>
  <si>
    <t>GC-MS PCI ohne Derivatisierung (Hausmethode)</t>
  </si>
  <si>
    <t>Extraktion mit Essigsäure, Derivatisierung, GC/MS</t>
  </si>
  <si>
    <t>ISO 20481:2008</t>
  </si>
  <si>
    <t>AOAC Methode 973.21 30.1.21 , Kapitel 30 Seite 5 (1995)</t>
  </si>
  <si>
    <t>Dauer: 17 bis 18 Stunden</t>
  </si>
  <si>
    <t>VDLUFA Methodenbuch VI, C 10.2</t>
  </si>
  <si>
    <t>AOAC Methode 920.93</t>
  </si>
  <si>
    <t>Halogentrocknung bei 105 °C</t>
  </si>
  <si>
    <t>Beispiel für die Eingabe von 2 eMail-Adressen:
Example how to type in 2 different e-mail addresses:</t>
  </si>
  <si>
    <t>info@lvus.de; ergebnisse@lvus.de</t>
  </si>
  <si>
    <t>Karl-Fischer-Titration</t>
  </si>
  <si>
    <t>Schweizerisches Lebensmittelbuch Kapitel 22/10.1 - 09.1991  HPLC-Bestimmung)</t>
  </si>
  <si>
    <t>Schweizerisches Lebensmittelbuch 470.1+57D (HPLC-Bestimmung)</t>
  </si>
  <si>
    <t>Schweizerisches Lebensmittelbuch 969.1 (auch modifiziert)</t>
  </si>
  <si>
    <t>Schweizerisches Lebensmittelbuch 952.1</t>
  </si>
  <si>
    <t>Schweizerisches Lebensmittelbuch 968.1</t>
  </si>
  <si>
    <t>Schweizerisches Lebensmittelbuch 956.1</t>
  </si>
  <si>
    <t>Probenvorbereitung nach SLMB Kapitel 22/10.1; Messung nach § 64 LFGB Nr. L 00.00-28</t>
  </si>
  <si>
    <t>Schweizerisches Lebensmittelbuch 974.1 (Titration bis pH 7,0)</t>
  </si>
  <si>
    <t>Trocknung bei 105 ± 2 °C</t>
  </si>
  <si>
    <t>ISO 11294:2002</t>
  </si>
  <si>
    <t>ISO 14502-2 (auch modifiziert)</t>
  </si>
  <si>
    <t>ISO 10095:1997 (auch modifiziert)</t>
  </si>
  <si>
    <t>DIN 10767:2001-01, auch modifiziert</t>
  </si>
  <si>
    <t>DIN 10767:2014, auch modifiziert</t>
  </si>
  <si>
    <t>DIN 10767:2007, auch modifiziert</t>
  </si>
  <si>
    <t>§ 64 LFGB Nr. L 46.00-5, modifiziert</t>
  </si>
  <si>
    <t>§ 64 LFGB Nr. L 46.00-5</t>
  </si>
  <si>
    <t>DIN 10785:2013-06 (HPLC-MS/MS Verfahren), auch modifiziert</t>
  </si>
  <si>
    <t>DIN 10767:2015-08, auch modifiziert</t>
  </si>
  <si>
    <t>DIN 10767:2015-08 (auch modifiziert)</t>
  </si>
  <si>
    <t>DIN 10767:2015-08 (auch modifizert)</t>
  </si>
  <si>
    <t>§ 64 LFGB Nr. L 46.00-2 (DIN 10767:1992), auch modifiziert</t>
  </si>
  <si>
    <t>Chlorogensäuren (6 Analyten)</t>
  </si>
  <si>
    <t>Chlorogensäuren (11 Analyten)</t>
  </si>
  <si>
    <t>Parameter 9</t>
  </si>
  <si>
    <r>
      <t xml:space="preserve">Chlorogensäuren,
Summe von 6 Analyten </t>
    </r>
    <r>
      <rPr>
        <sz val="13"/>
        <color indexed="30"/>
        <rFont val="Times New Roman"/>
        <family val="1"/>
      </rPr>
      <t>(A)</t>
    </r>
  </si>
  <si>
    <r>
      <t xml:space="preserve">Chlorogensäuren,
Summe von 11 Analyten </t>
    </r>
    <r>
      <rPr>
        <sz val="13"/>
        <color indexed="30"/>
        <rFont val="Times New Roman"/>
        <family val="1"/>
      </rPr>
      <t>(B)</t>
    </r>
  </si>
  <si>
    <t>DIN 10800/ISO 1573</t>
  </si>
  <si>
    <t>Leco TGA 701</t>
  </si>
  <si>
    <t>DIN 10802, auch modifiziert</t>
  </si>
  <si>
    <t>EN 16618 (LC-ESI-MS/MS)</t>
  </si>
  <si>
    <t>§ 64 LFGB Nr. L 00.00-159, modifiziert</t>
  </si>
  <si>
    <t>§ 64 LFGB Nr. L 00.00-159</t>
  </si>
  <si>
    <t>Trocknung bei 102 °C für 3 Stunden</t>
  </si>
  <si>
    <t>§ 64 LFGB Nr. L 06.00-4, auch modifiziert</t>
  </si>
  <si>
    <t>§ 64 LFGB Nr. L 46.02-3: 2017, modifiziert</t>
  </si>
  <si>
    <t>§ 64 LFGB Nr. L 46.02-3: 2017</t>
  </si>
  <si>
    <t>mmol/kg TM</t>
  </si>
  <si>
    <r>
      <t xml:space="preserve">mg/kg </t>
    </r>
    <r>
      <rPr>
        <sz val="13"/>
        <color indexed="10"/>
        <rFont val="Times New Roman"/>
        <family val="1"/>
      </rPr>
      <t>Probe</t>
    </r>
  </si>
  <si>
    <t>16-O-Methylcafestol</t>
  </si>
  <si>
    <r>
      <t xml:space="preserve">       Hinweis/hint: TM = Trockenmasse (dry mass); Probe = test material
</t>
    </r>
    <r>
      <rPr>
        <sz val="11"/>
        <color indexed="30"/>
        <rFont val="Times New Roman"/>
        <family val="1"/>
      </rPr>
      <t xml:space="preserve">(A) Chlorogensäuren (6 Analyten):   3 mono-Caffeoylchinasäuren (3-, 4- und 5-CQA) und 3 di-Caffeoylchinasäuren (3,4-, 3,5- und 4,5-diCQA)
(B) Chlorogensäuren (11 Analyten): 3 mono-Caffeoylchinasäuren (3-, 4- und 5-CQA) und 3 di-Caffeoylchinasäuren (3,4-, 3,5- und 4,5-diCQA)
       sowie 3 Feruloylchinasäuren (3-, 4- und 5-FQA) und 2 Chlorogensäurelactone (3- und 4-CQL). </t>
    </r>
  </si>
  <si>
    <t>Bitte auswählen / Please, select</t>
  </si>
  <si>
    <t>Sonstiges / other</t>
  </si>
  <si>
    <t>§ 64 LFGB Nr. L 46.02-4 (HPLC-Verfahren nach DIN 10779)</t>
  </si>
  <si>
    <t>§ 64 LFGB Nr. L 46.02-4 (HPLC-Verfahren nach DIN 10779), modifiziert</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</si>
  <si>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</si>
  <si>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</si>
  <si>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</si>
  <si>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vorab ein Passwort-freies Protokoll im PDF-Format gesendet.</t>
    </r>
  </si>
  <si>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</si>
  <si>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</si>
  <si>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</si>
  <si>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</si>
  <si>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t>In zahlreichen Fällen wird auch nachgefragt, ob Sie streng nach der Vorschrift gemäß § 64 LFGB arbeiten. Streng bedeutet, dass Sie ohne prüfrelevante Abweichungen arbeiten. Sollte die Abweichung lediglich die untersuchte Matrix sein (z.B. Ketchup anstelle von Brühwurst), dann soll dies nicht als Modifikation gekennzeichnet werden.</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</si>
  <si>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</si>
  <si>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aktuellen </t>
    </r>
    <r>
      <rPr>
        <b/>
        <sz val="11"/>
        <rFont val="Times New Roman"/>
        <family val="1"/>
      </rPr>
      <t>Excelformat</t>
    </r>
    <r>
      <rPr>
        <sz val="11"/>
        <rFont val="Times New Roman"/>
        <family val="1"/>
      </rPr>
      <t xml:space="preserve"> (Datei-Endung ".xlsx") oder im Format von Excel 2000 (Datei-Endung ".xls")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</si>
  <si>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</si>
  <si>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</si>
  <si>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</si>
  <si>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</si>
  <si>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Parameter 10</t>
  </si>
  <si>
    <t>Oxidasche</t>
  </si>
  <si>
    <t>DIN 10785 (GC-MS bzw. GC-MS/MS-Verfahren), auch modifiziert</t>
  </si>
  <si>
    <t>NMR</t>
  </si>
  <si>
    <t>DIN EN ISO 18862:2019-12</t>
  </si>
  <si>
    <t>?</t>
  </si>
  <si>
    <t>SLMB 14 3.8 (2004)</t>
  </si>
  <si>
    <t>§ 64 LFGB Nr. L 46.02-3: 2017-10</t>
  </si>
  <si>
    <t>prüfen</t>
  </si>
  <si>
    <t>Trocknung bei 104 °C</t>
  </si>
  <si>
    <r>
      <t xml:space="preserve">Bitte geben Sie den Namen, eMail-Adresse und die Telefonnummer der Person an, die wir bei Rückfragen kontaktieren können.
An die aufgeführte(n) eMailadresse(n) wird das Protokoll als Passwort-freie PDF-Datei gesendet. </t>
    </r>
    <r>
      <rPr>
        <b/>
        <sz val="11"/>
        <rFont val="Times New Roman"/>
        <family val="1"/>
      </rPr>
      <t>Gedruckte Auswertungen werden nicht mehr versendet.</t>
    </r>
  </si>
  <si>
    <r>
      <t>Type in name, e-mail address and telefone number of the person we can contact in case of any questions, please.
We will send a PDF-document (passwort-free) of the report to this e-mail address.</t>
    </r>
    <r>
      <rPr>
        <b/>
        <sz val="11"/>
        <rFont val="Times New Roman"/>
        <family val="1"/>
      </rPr>
      <t xml:space="preserve"> Printed reports are no longer sent.</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</si>
  <si>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</si>
  <si>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</si>
  <si>
    <t>Kontaktname</t>
  </si>
  <si>
    <t>Mailadresse</t>
  </si>
  <si>
    <t>Zertifikat geeignet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</si>
</sst>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u/>
      <sz val="12"/>
      <color indexed="12"/>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sz val="13"/>
      <color indexed="10"/>
      <name val="Times New Roman"/>
      <family val="1"/>
    </font>
    <font>
      <b/>
      <i/>
      <u/>
      <sz val="10"/>
      <name val="Times New Roman"/>
      <family val="1"/>
    </font>
    <font>
      <sz val="11"/>
      <color indexed="30"/>
      <name val="Times New Roman"/>
      <family val="1"/>
    </font>
    <font>
      <sz val="13"/>
      <color indexed="30"/>
      <name val="Times New Roman"/>
      <family val="1"/>
    </font>
    <font>
      <sz val="10"/>
      <name val="Arial"/>
      <family val="2"/>
    </font>
    <font>
      <b/>
      <sz val="14"/>
      <color indexed="10"/>
      <name val="Times New Roman"/>
      <family val="1"/>
    </font>
  </fonts>
  <fills count="10">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22"/>
        <bgColor indexed="64"/>
      </patternFill>
    </fill>
    <fill>
      <patternFill patternType="solid">
        <fgColor rgb="FFCCFFCC"/>
        <bgColor indexed="64"/>
      </patternFill>
    </fill>
    <fill>
      <patternFill patternType="solid">
        <fgColor rgb="FFFFFF00"/>
        <bgColor indexed="64"/>
      </patternFill>
    </fill>
    <fill>
      <patternFill patternType="solid">
        <fgColor theme="4" tint="0.79998168889431442"/>
        <bgColor indexed="64"/>
      </patternFill>
    </fill>
    <fill>
      <patternFill patternType="solid">
        <fgColor theme="6"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17"/>
      </top>
      <bottom/>
      <diagonal/>
    </border>
    <border>
      <left/>
      <right/>
      <top style="thick">
        <color indexed="17"/>
      </top>
      <bottom style="thin">
        <color indexed="17"/>
      </bottom>
      <diagonal/>
    </border>
    <border>
      <left/>
      <right/>
      <top/>
      <bottom style="thin">
        <color indexed="64"/>
      </bottom>
      <diagonal/>
    </border>
  </borders>
  <cellStyleXfs count="5">
    <xf numFmtId="0" fontId="0" fillId="0" borderId="0"/>
    <xf numFmtId="0" fontId="1" fillId="0" borderId="0" applyNumberFormat="0" applyFill="0" applyBorder="0" applyAlignment="0" applyProtection="0">
      <alignment vertical="top"/>
      <protection locked="0"/>
    </xf>
    <xf numFmtId="0" fontId="30" fillId="0" borderId="0"/>
    <xf numFmtId="0" fontId="5" fillId="0" borderId="0"/>
    <xf numFmtId="0" fontId="1" fillId="0" borderId="0" applyNumberFormat="0" applyFill="0" applyBorder="0" applyAlignment="0" applyProtection="0">
      <alignment vertical="top"/>
      <protection locked="0"/>
    </xf>
  </cellStyleXfs>
  <cellXfs count="125">
    <xf numFmtId="0" fontId="0" fillId="0" borderId="0" xfId="0"/>
    <xf numFmtId="0" fontId="4" fillId="0" borderId="0" xfId="0" applyFont="1"/>
    <xf numFmtId="0" fontId="0" fillId="2" borderId="0" xfId="0" applyFill="1"/>
    <xf numFmtId="0" fontId="8" fillId="0" borderId="0" xfId="0" applyFont="1"/>
    <xf numFmtId="0" fontId="0" fillId="2" borderId="0" xfId="0" applyFill="1" applyAlignment="1">
      <alignment horizontal="center"/>
    </xf>
    <xf numFmtId="0" fontId="4" fillId="3" borderId="0" xfId="0" applyFont="1" applyFill="1"/>
    <xf numFmtId="0" fontId="15" fillId="3" borderId="0" xfId="1" applyFont="1" applyFill="1" applyAlignment="1" applyProtection="1">
      <alignment horizontal="justify"/>
    </xf>
    <xf numFmtId="0" fontId="4" fillId="3" borderId="1" xfId="0" applyFont="1" applyFill="1" applyBorder="1" applyAlignment="1">
      <alignment horizontal="left" vertical="top" wrapText="1"/>
    </xf>
    <xf numFmtId="0" fontId="4" fillId="3" borderId="1" xfId="0" applyFont="1" applyFill="1" applyBorder="1" applyAlignment="1">
      <alignment horizontal="center" vertical="top" wrapText="1"/>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17" fillId="0" borderId="0" xfId="0" applyFont="1" applyProtection="1">
      <protection hidden="1"/>
    </xf>
    <xf numFmtId="0" fontId="16" fillId="0" borderId="0" xfId="0" applyFont="1" applyAlignment="1" applyProtection="1">
      <alignment horizontal="left" wrapText="1"/>
      <protection hidden="1"/>
    </xf>
    <xf numFmtId="0" fontId="18" fillId="0" borderId="0" xfId="0" applyFont="1" applyProtection="1">
      <protection hidden="1"/>
    </xf>
    <xf numFmtId="0" fontId="18" fillId="0" borderId="0" xfId="0" applyFont="1" applyAlignment="1" applyProtection="1">
      <alignment wrapText="1"/>
      <protection hidden="1"/>
    </xf>
    <xf numFmtId="0" fontId="18" fillId="0" borderId="0" xfId="0" applyFont="1" applyAlignment="1">
      <alignment wrapText="1"/>
    </xf>
    <xf numFmtId="0" fontId="18" fillId="0" borderId="0" xfId="0" applyFont="1" applyAlignment="1" applyProtection="1">
      <alignment horizontal="left" wrapText="1"/>
      <protection hidden="1"/>
    </xf>
    <xf numFmtId="0" fontId="18" fillId="0" borderId="0" xfId="0" applyFont="1" applyAlignment="1">
      <alignment vertical="center" wrapText="1"/>
    </xf>
    <xf numFmtId="0" fontId="18" fillId="0" borderId="0" xfId="0" applyFont="1" applyAlignment="1" applyProtection="1">
      <alignment horizontal="center"/>
      <protection hidden="1"/>
    </xf>
    <xf numFmtId="0" fontId="19" fillId="0" borderId="0" xfId="0" applyFont="1" applyAlignment="1" applyProtection="1">
      <alignment horizontal="center"/>
      <protection hidden="1"/>
    </xf>
    <xf numFmtId="0" fontId="20" fillId="0" borderId="0" xfId="0" applyFont="1" applyProtection="1">
      <protection hidden="1"/>
    </xf>
    <xf numFmtId="0" fontId="16" fillId="0" borderId="0" xfId="0" applyFont="1" applyAlignment="1">
      <alignment horizontal="left" wrapText="1"/>
    </xf>
    <xf numFmtId="49" fontId="0" fillId="2" borderId="0" xfId="0" applyNumberFormat="1" applyFill="1" applyAlignment="1">
      <alignment horizontal="center"/>
    </xf>
    <xf numFmtId="0" fontId="18" fillId="0" borderId="0" xfId="0" applyFont="1" applyAlignment="1" applyProtection="1">
      <alignment horizontal="center" vertical="center"/>
      <protection hidden="1"/>
    </xf>
    <xf numFmtId="14" fontId="0" fillId="2" borderId="0" xfId="0" applyNumberFormat="1" applyFill="1" applyAlignment="1">
      <alignment horizontal="center"/>
    </xf>
    <xf numFmtId="0" fontId="16" fillId="0" borderId="0" xfId="0" applyFont="1" applyAlignment="1">
      <alignment horizontal="left" vertical="top" wrapText="1"/>
    </xf>
    <xf numFmtId="2" fontId="21" fillId="3" borderId="1" xfId="0" applyNumberFormat="1" applyFont="1" applyFill="1" applyBorder="1" applyAlignment="1">
      <alignment horizontal="center" vertical="top" wrapText="1"/>
    </xf>
    <xf numFmtId="0" fontId="22" fillId="0" borderId="0" xfId="0" applyFont="1"/>
    <xf numFmtId="0" fontId="5" fillId="4" borderId="1" xfId="0" applyFont="1" applyFill="1" applyBorder="1" applyAlignment="1">
      <alignment horizontal="left" vertical="top" wrapText="1"/>
    </xf>
    <xf numFmtId="0" fontId="8"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0" fontId="16" fillId="3" borderId="0" xfId="0" applyFont="1" applyFill="1" applyProtection="1">
      <protection hidden="1"/>
    </xf>
    <xf numFmtId="0" fontId="21" fillId="0" borderId="0" xfId="0" applyFont="1" applyAlignment="1" applyProtection="1">
      <alignment vertical="center"/>
      <protection hidden="1"/>
    </xf>
    <xf numFmtId="49" fontId="18" fillId="2" borderId="0" xfId="0" applyNumberFormat="1" applyFont="1" applyFill="1" applyAlignment="1" applyProtection="1">
      <alignment vertical="center"/>
      <protection locked="0" hidden="1"/>
    </xf>
    <xf numFmtId="0" fontId="16" fillId="0" borderId="0" xfId="0" applyFont="1" applyAlignment="1" applyProtection="1">
      <alignment horizontal="left"/>
      <protection hidden="1"/>
    </xf>
    <xf numFmtId="0" fontId="7" fillId="4" borderId="0" xfId="0" applyFont="1" applyFill="1" applyProtection="1">
      <protection hidden="1"/>
    </xf>
    <xf numFmtId="0" fontId="5" fillId="0" borderId="0" xfId="0" applyFont="1"/>
    <xf numFmtId="0" fontId="16" fillId="0" borderId="0" xfId="0" applyFont="1" applyAlignment="1">
      <alignment wrapText="1"/>
    </xf>
    <xf numFmtId="0" fontId="16" fillId="0" borderId="2" xfId="0" applyFont="1" applyBorder="1" applyAlignment="1">
      <alignment horizontal="justify" vertical="top" wrapText="1"/>
    </xf>
    <xf numFmtId="0" fontId="16" fillId="0" borderId="2" xfId="0" applyFont="1" applyBorder="1" applyAlignment="1">
      <alignment wrapText="1"/>
    </xf>
    <xf numFmtId="0" fontId="16" fillId="0" borderId="0" xfId="0" applyFont="1" applyAlignment="1">
      <alignment horizontal="justify" vertical="top" wrapText="1"/>
    </xf>
    <xf numFmtId="0" fontId="7" fillId="5" borderId="0" xfId="0" applyFont="1" applyFill="1" applyAlignment="1" applyProtection="1">
      <alignment horizontal="center" vertical="center"/>
      <protection hidden="1"/>
    </xf>
    <xf numFmtId="0" fontId="16" fillId="0" borderId="0" xfId="0" applyFont="1"/>
    <xf numFmtId="0" fontId="16" fillId="0" borderId="0" xfId="0" applyFont="1" applyProtection="1">
      <protection locked="0"/>
    </xf>
    <xf numFmtId="0" fontId="16" fillId="0" borderId="3" xfId="0" applyFont="1" applyBorder="1" applyAlignment="1">
      <alignment horizontal="justify" vertical="top" wrapText="1"/>
    </xf>
    <xf numFmtId="0" fontId="0" fillId="4" borderId="0" xfId="0" applyFill="1" applyAlignment="1" applyProtection="1">
      <alignment horizontal="center"/>
      <protection hidden="1"/>
    </xf>
    <xf numFmtId="0" fontId="25" fillId="3" borderId="0" xfId="0" applyFont="1" applyFill="1"/>
    <xf numFmtId="0" fontId="5" fillId="0" borderId="0" xfId="0" applyFont="1" applyProtection="1">
      <protection hidden="1"/>
    </xf>
    <xf numFmtId="0" fontId="5" fillId="0" borderId="0" xfId="0" applyFont="1" applyProtection="1">
      <protection locked="0"/>
    </xf>
    <xf numFmtId="0" fontId="5" fillId="0" borderId="0" xfId="0" applyFont="1" applyAlignment="1" applyProtection="1">
      <alignment horizontal="left"/>
      <protection hidden="1"/>
    </xf>
    <xf numFmtId="0" fontId="5" fillId="0" borderId="3" xfId="0" applyFont="1" applyBorder="1" applyAlignment="1">
      <alignment horizontal="justify" vertical="top" wrapText="1"/>
    </xf>
    <xf numFmtId="0" fontId="5" fillId="0" borderId="0" xfId="0" applyFont="1" applyAlignment="1">
      <alignment horizontal="justify" vertical="top" wrapText="1"/>
    </xf>
    <xf numFmtId="0" fontId="5" fillId="0" borderId="2" xfId="0" applyFont="1" applyBorder="1" applyAlignment="1">
      <alignment horizontal="justify" vertical="top" wrapText="1"/>
    </xf>
    <xf numFmtId="0" fontId="5" fillId="0" borderId="2" xfId="0" applyFont="1" applyBorder="1" applyAlignment="1">
      <alignment wrapText="1"/>
    </xf>
    <xf numFmtId="0" fontId="5" fillId="0" borderId="0" xfId="0" applyFont="1" applyAlignment="1">
      <alignment horizontal="left" wrapText="1"/>
    </xf>
    <xf numFmtId="0" fontId="19" fillId="3" borderId="0" xfId="0" applyFont="1" applyFill="1" applyAlignment="1" applyProtection="1">
      <alignment horizontal="center"/>
      <protection hidden="1"/>
    </xf>
    <xf numFmtId="0" fontId="16" fillId="0" borderId="0" xfId="0" applyFont="1" applyAlignment="1" applyProtection="1">
      <alignment horizontal="left"/>
      <protection locked="0"/>
    </xf>
    <xf numFmtId="0" fontId="16" fillId="0" borderId="3" xfId="0" applyFont="1" applyBorder="1" applyAlignment="1">
      <alignment horizontal="left" vertical="top" wrapText="1"/>
    </xf>
    <xf numFmtId="0" fontId="16" fillId="0" borderId="2" xfId="0" applyFont="1" applyBorder="1" applyAlignment="1">
      <alignment horizontal="left" vertical="top" wrapText="1"/>
    </xf>
    <xf numFmtId="0" fontId="0" fillId="3" borderId="0" xfId="0" applyFill="1"/>
    <xf numFmtId="0" fontId="23" fillId="0" borderId="0" xfId="0" applyFont="1" applyAlignment="1">
      <alignment horizontal="left" vertical="center" wrapText="1"/>
    </xf>
    <xf numFmtId="0" fontId="23" fillId="0" borderId="0" xfId="0" applyFont="1" applyAlignment="1">
      <alignment horizontal="left" vertical="center"/>
    </xf>
    <xf numFmtId="49" fontId="1" fillId="2" borderId="0" xfId="1" applyNumberFormat="1" applyFill="1" applyAlignment="1" applyProtection="1">
      <alignment vertical="center"/>
      <protection locked="0"/>
    </xf>
    <xf numFmtId="0" fontId="26" fillId="0" borderId="0" xfId="0" applyFont="1" applyAlignment="1">
      <alignment vertical="center" wrapText="1"/>
    </xf>
    <xf numFmtId="0" fontId="4" fillId="4" borderId="0" xfId="0" applyFont="1" applyFill="1" applyAlignment="1" applyProtection="1">
      <alignment vertical="center" wrapText="1"/>
      <protection hidden="1"/>
    </xf>
    <xf numFmtId="0" fontId="5" fillId="3" borderId="0" xfId="3" applyFill="1"/>
    <xf numFmtId="49" fontId="4" fillId="2" borderId="0" xfId="0" applyNumberFormat="1" applyFont="1" applyFill="1" applyAlignment="1" applyProtection="1">
      <alignment horizontal="right"/>
      <protection locked="0"/>
    </xf>
    <xf numFmtId="0" fontId="16" fillId="7" borderId="0" xfId="0" applyFont="1" applyFill="1" applyAlignment="1" applyProtection="1">
      <alignment horizontal="left"/>
      <protection hidden="1"/>
    </xf>
    <xf numFmtId="0" fontId="16" fillId="7" borderId="0" xfId="0" applyFont="1" applyFill="1" applyAlignment="1" applyProtection="1">
      <alignment horizontal="left" wrapText="1"/>
      <protection hidden="1"/>
    </xf>
    <xf numFmtId="0" fontId="5" fillId="0" borderId="4" xfId="0" applyFont="1" applyBorder="1" applyAlignment="1">
      <alignment horizontal="left" wrapText="1"/>
    </xf>
    <xf numFmtId="0" fontId="5" fillId="0" borderId="4"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4" fillId="3" borderId="0" xfId="0" applyFont="1" applyFill="1" applyAlignment="1">
      <alignment horizontal="left" wrapText="1"/>
    </xf>
    <xf numFmtId="0" fontId="4" fillId="3" borderId="0" xfId="0" applyFont="1" applyFill="1" applyAlignment="1">
      <alignment horizontal="left"/>
    </xf>
    <xf numFmtId="0" fontId="8" fillId="3" borderId="4" xfId="0" applyFont="1" applyFill="1" applyBorder="1" applyAlignment="1">
      <alignment horizontal="left" wrapText="1"/>
    </xf>
    <xf numFmtId="0" fontId="4" fillId="3" borderId="4" xfId="0" applyFont="1" applyFill="1" applyBorder="1" applyAlignment="1">
      <alignment horizontal="left"/>
    </xf>
    <xf numFmtId="0" fontId="4" fillId="0" borderId="0" xfId="0" applyFont="1" applyAlignment="1">
      <alignment horizontal="left" wrapText="1"/>
    </xf>
    <xf numFmtId="0" fontId="8" fillId="3" borderId="0" xfId="0" applyFont="1" applyFill="1" applyAlignment="1">
      <alignment horizontal="left"/>
    </xf>
    <xf numFmtId="0" fontId="8" fillId="3" borderId="0" xfId="0" applyFont="1" applyFill="1" applyAlignment="1">
      <alignment horizontal="left" wrapText="1"/>
    </xf>
    <xf numFmtId="0" fontId="4" fillId="0" borderId="0" xfId="0" applyFont="1" applyAlignment="1">
      <alignment horizontal="left"/>
    </xf>
    <xf numFmtId="0" fontId="14" fillId="3" borderId="0" xfId="0" applyFont="1" applyFill="1" applyAlignment="1">
      <alignment horizontal="left" wrapText="1"/>
    </xf>
    <xf numFmtId="0" fontId="5" fillId="3" borderId="0" xfId="3" applyFill="1" applyAlignment="1">
      <alignment horizontal="left" wrapText="1"/>
    </xf>
    <xf numFmtId="0" fontId="9" fillId="0" borderId="0" xfId="3" applyFont="1" applyAlignment="1">
      <alignment horizontal="left"/>
    </xf>
    <xf numFmtId="0" fontId="0" fillId="0" borderId="0" xfId="0" applyAlignment="1">
      <alignment horizontal="left" vertical="center"/>
    </xf>
    <xf numFmtId="0" fontId="21" fillId="0" borderId="0" xfId="0" applyFont="1" applyAlignment="1" applyProtection="1">
      <alignment horizontal="left" vertical="center" wrapText="1"/>
      <protection hidden="1"/>
    </xf>
    <xf numFmtId="0" fontId="0" fillId="4" borderId="0" xfId="0" applyFill="1" applyAlignment="1" applyProtection="1">
      <alignment horizontal="center"/>
      <protection hidden="1"/>
    </xf>
    <xf numFmtId="0" fontId="0" fillId="4" borderId="0" xfId="0" applyFill="1" applyAlignment="1" applyProtection="1">
      <alignment vertical="center" wrapText="1"/>
      <protection locked="0" hidden="1"/>
    </xf>
    <xf numFmtId="0" fontId="0" fillId="4" borderId="0" xfId="0" applyFill="1" applyAlignment="1" applyProtection="1">
      <alignment horizontal="left"/>
      <protection hidden="1"/>
    </xf>
    <xf numFmtId="0" fontId="4" fillId="6" borderId="0" xfId="0" applyFont="1" applyFill="1" applyAlignment="1" applyProtection="1">
      <alignment vertical="center" wrapText="1"/>
      <protection locked="0" hidden="1"/>
    </xf>
    <xf numFmtId="0" fontId="0" fillId="6" borderId="0" xfId="0" applyFill="1" applyAlignment="1" applyProtection="1">
      <alignment horizontal="left" vertical="center" wrapText="1"/>
      <protection locked="0" hidden="1"/>
    </xf>
    <xf numFmtId="0" fontId="7" fillId="0" borderId="0" xfId="0" applyFont="1" applyAlignment="1" applyProtection="1">
      <alignment horizontal="left" vertical="center" wrapText="1"/>
      <protection hidden="1"/>
    </xf>
    <xf numFmtId="0" fontId="21" fillId="0" borderId="0" xfId="0" applyFont="1" applyAlignment="1" applyProtection="1">
      <alignment horizontal="left"/>
      <protection hidden="1"/>
    </xf>
    <xf numFmtId="0" fontId="16" fillId="0" borderId="0" xfId="0" applyFont="1" applyAlignment="1" applyProtection="1">
      <alignment horizontal="left" vertical="center" wrapText="1"/>
      <protection hidden="1"/>
    </xf>
    <xf numFmtId="0" fontId="4" fillId="0" borderId="0" xfId="0" applyFont="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5" fillId="0" borderId="0" xfId="0" applyFont="1" applyAlignment="1" applyProtection="1">
      <alignment horizontal="left" vertical="center"/>
      <protection hidden="1"/>
    </xf>
    <xf numFmtId="0" fontId="1" fillId="0" borderId="0" xfId="1" applyFill="1" applyBorder="1" applyAlignment="1" applyProtection="1">
      <alignment horizontal="left"/>
      <protection hidden="1"/>
    </xf>
    <xf numFmtId="0" fontId="11" fillId="0" borderId="0" xfId="0" applyFont="1" applyAlignment="1" applyProtection="1">
      <alignment horizontal="left" vertical="center" wrapText="1"/>
      <protection hidden="1"/>
    </xf>
    <xf numFmtId="0" fontId="11" fillId="0" borderId="0" xfId="0" applyFont="1" applyAlignment="1" applyProtection="1">
      <alignment horizontal="left" vertical="center"/>
      <protection hidden="1"/>
    </xf>
    <xf numFmtId="0" fontId="0" fillId="4" borderId="0" xfId="0" applyFill="1" applyAlignment="1" applyProtection="1">
      <alignment horizontal="left" vertical="center"/>
      <protection hidden="1"/>
    </xf>
    <xf numFmtId="0" fontId="4" fillId="2" borderId="0" xfId="0" applyFont="1" applyFill="1" applyAlignment="1" applyProtection="1">
      <alignment horizontal="left"/>
      <protection locked="0"/>
    </xf>
    <xf numFmtId="0" fontId="5" fillId="8" borderId="0" xfId="0" applyFont="1" applyFill="1" applyAlignment="1">
      <alignment horizontal="left" vertical="center" wrapText="1"/>
    </xf>
    <xf numFmtId="0" fontId="5" fillId="8" borderId="0" xfId="0" applyFont="1" applyFill="1" applyAlignment="1">
      <alignment horizontal="left" vertical="center"/>
    </xf>
    <xf numFmtId="0" fontId="5" fillId="8" borderId="0" xfId="0" applyFont="1" applyFill="1" applyAlignment="1">
      <alignment vertical="center"/>
    </xf>
    <xf numFmtId="0" fontId="5" fillId="0" borderId="0" xfId="0" applyFont="1" applyAlignment="1">
      <alignment vertical="center"/>
    </xf>
    <xf numFmtId="0" fontId="5" fillId="9" borderId="0" xfId="0" applyFont="1" applyFill="1" applyAlignment="1">
      <alignment horizontal="left" vertical="center" wrapText="1"/>
    </xf>
    <xf numFmtId="0" fontId="5" fillId="9" borderId="0" xfId="0" applyFont="1" applyFill="1" applyAlignment="1">
      <alignment horizontal="left" vertical="center"/>
    </xf>
    <xf numFmtId="0" fontId="5" fillId="9" borderId="0" xfId="0" applyFont="1" applyFill="1" applyAlignment="1">
      <alignment horizontal="left" vertical="center"/>
    </xf>
    <xf numFmtId="14" fontId="31" fillId="0" borderId="0" xfId="0" applyNumberFormat="1" applyFont="1" applyAlignment="1" applyProtection="1">
      <alignment vertical="center"/>
      <protection hidden="1"/>
    </xf>
    <xf numFmtId="49" fontId="5" fillId="2" borderId="0" xfId="0" applyNumberFormat="1" applyFont="1" applyFill="1" applyAlignment="1">
      <alignment horizontal="center"/>
    </xf>
  </cellXfs>
  <cellStyles count="5">
    <cellStyle name="Hyperlink 2" xfId="4" xr:uid="{00000000-0005-0000-0000-000001000000}"/>
    <cellStyle name="Link" xfId="1" builtinId="8"/>
    <cellStyle name="Standard" xfId="0" builtinId="0"/>
    <cellStyle name="Standard 2" xfId="2" xr:uid="{00000000-0005-0000-0000-000003000000}"/>
    <cellStyle name="Standard 2 2" xfId="3" xr:uid="{00000000-0005-0000-0000-000004000000}"/>
  </cellStyles>
  <dxfs count="32">
    <dxf>
      <fill>
        <patternFill>
          <bgColor indexed="43"/>
        </patternFill>
      </fill>
    </dxf>
    <dxf>
      <fill>
        <patternFill>
          <bgColor indexed="43"/>
        </patternFill>
      </fill>
    </dxf>
    <dxf>
      <font>
        <condense val="0"/>
        <extend val="0"/>
        <color indexed="9"/>
      </font>
    </dxf>
    <dxf>
      <font>
        <condense val="0"/>
        <extend val="0"/>
        <color indexed="9"/>
      </font>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calcChain" Target="calcChain.xml"/></Relationships>
</file>

<file path=xl/ctrlProps/ctrlProp1.xml><?xml version="1.0" encoding="utf-8"?>
<formControlPr xmlns="http://schemas.microsoft.com/office/spreadsheetml/2009/9/main" objectType="Drop" dropLines="30" dropStyle="combo" dx="33" fmlaLink="Wasser!$B$1" fmlaRange="Wasser!$B$3:$B$28" sel="26" val="0"/>
</file>

<file path=xl/ctrlProps/ctrlProp10.xml><?xml version="1.0" encoding="utf-8"?>
<formControlPr xmlns="http://schemas.microsoft.com/office/spreadsheetml/2009/9/main" objectType="Drop" dropLines="30" dropStyle="combo" dx="33" fmlaLink="Asche!$B$29" fmlaRange="Asche!$B$30:$B$40" sel="11" val="0"/>
</file>

<file path=xl/ctrlProps/ctrlProp11.xml><?xml version="1.0" encoding="utf-8"?>
<formControlPr xmlns="http://schemas.microsoft.com/office/spreadsheetml/2009/9/main" objectType="Drop" dropLines="30" dropStyle="combo" dx="33" fmlaLink="Chlorogen11!$B$1" fmlaRange="Chlorogen11!$B$3:$B$10" sel="8" val="0"/>
</file>

<file path=xl/ctrlProps/ctrlProp12.xml><?xml version="1.0" encoding="utf-8"?>
<formControlPr xmlns="http://schemas.microsoft.com/office/spreadsheetml/2009/9/main" objectType="Drop" dropLines="30" dropStyle="combo" dx="33" fmlaLink="Cafestol!$B$1" fmlaRange="Cafestol!$B$3:$B$7" sel="5" val="0"/>
</file>

<file path=xl/ctrlProps/ctrlProp2.xml><?xml version="1.0" encoding="utf-8"?>
<formControlPr xmlns="http://schemas.microsoft.com/office/spreadsheetml/2009/9/main" objectType="Drop" dropLines="30" dropStyle="combo" dx="33" fmlaLink="Asche!$B$1" fmlaRange="Asche!$B$3:$B$19" sel="17" val="0"/>
</file>

<file path=xl/ctrlProps/ctrlProp3.xml><?xml version="1.0" encoding="utf-8"?>
<formControlPr xmlns="http://schemas.microsoft.com/office/spreadsheetml/2009/9/main" objectType="Drop" dropLines="30" dropStyle="combo" dx="33" fmlaLink="'PH-Wert'!$B$1" fmlaRange="'PH-Wert'!$B$3:$B$9" sel="7" val="0"/>
</file>

<file path=xl/ctrlProps/ctrlProp4.xml><?xml version="1.0" encoding="utf-8"?>
<formControlPr xmlns="http://schemas.microsoft.com/office/spreadsheetml/2009/9/main" objectType="Drop" dropLines="30" dropStyle="combo" dx="33" fmlaLink="Saeuregrad!$B$1" fmlaRange="Saeuregrad!$B$3:$B$10" sel="8" val="0"/>
</file>

<file path=xl/ctrlProps/ctrlProp5.xml><?xml version="1.0" encoding="utf-8"?>
<formControlPr xmlns="http://schemas.microsoft.com/office/spreadsheetml/2009/9/main" objectType="Drop" dropLines="30" dropStyle="combo" dx="33" fmlaLink="Parameter5!$B$1" fmlaRange="Parameter5!$B$3:$B$9" sel="7" val="0"/>
</file>

<file path=xl/ctrlProps/ctrlProp6.xml><?xml version="1.0" encoding="utf-8"?>
<formControlPr xmlns="http://schemas.microsoft.com/office/spreadsheetml/2009/9/main" objectType="Drop" dropLines="30" dropStyle="combo" dx="33" fmlaLink="Coffein!$B$1" fmlaRange="Coffein!$B$3:$B$19" sel="17" val="0"/>
</file>

<file path=xl/ctrlProps/ctrlProp7.xml><?xml version="1.0" encoding="utf-8"?>
<formControlPr xmlns="http://schemas.microsoft.com/office/spreadsheetml/2009/9/main" objectType="Drop" dropLines="30" dropStyle="combo" dx="33" fmlaLink="Chlorgen06!$B$1" fmlaRange="Chlorgen06!$B$3:$B$10" sel="8" val="0"/>
</file>

<file path=xl/ctrlProps/ctrlProp8.xml><?xml version="1.0" encoding="utf-8"?>
<formControlPr xmlns="http://schemas.microsoft.com/office/spreadsheetml/2009/9/main" objectType="Drop" dropLines="30" dropStyle="combo" dx="33" fmlaLink="Acrylamid!$B$1" fmlaRange="Acrylamid!$B$3:$B$23" sel="21" val="0"/>
</file>

<file path=xl/ctrlProps/ctrlProp9.xml><?xml version="1.0" encoding="utf-8"?>
<formControlPr xmlns="http://schemas.microsoft.com/office/spreadsheetml/2009/9/main" objectType="Drop" dropLines="15" dropStyle="combo" dx="33" fmlaLink="Teilnehmerdaten!$D$4" fmlaRange="Teilnehmerdaten!$G$5:$G$6" sel="2"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18481" name="Picture 1">
          <a:extLst>
            <a:ext uri="{FF2B5EF4-FFF2-40B4-BE49-F238E27FC236}">
              <a16:creationId xmlns:a16="http://schemas.microsoft.com/office/drawing/2014/main" id="{00000000-0008-0000-0100-0000314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57275"/>
          <a:ext cx="5400675" cy="7181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xdr:colOff>
          <xdr:row>30</xdr:row>
          <xdr:rowOff>0</xdr:rowOff>
        </xdr:from>
        <xdr:to>
          <xdr:col>6</xdr:col>
          <xdr:colOff>967740</xdr:colOff>
          <xdr:row>30</xdr:row>
          <xdr:rowOff>213360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32</xdr:row>
          <xdr:rowOff>30480</xdr:rowOff>
        </xdr:from>
        <xdr:to>
          <xdr:col>7</xdr:col>
          <xdr:colOff>0</xdr:colOff>
          <xdr:row>32</xdr:row>
          <xdr:rowOff>236220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35</xdr:row>
          <xdr:rowOff>30480</xdr:rowOff>
        </xdr:from>
        <xdr:to>
          <xdr:col>7</xdr:col>
          <xdr:colOff>0</xdr:colOff>
          <xdr:row>35</xdr:row>
          <xdr:rowOff>236220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37</xdr:row>
          <xdr:rowOff>30480</xdr:rowOff>
        </xdr:from>
        <xdr:to>
          <xdr:col>7</xdr:col>
          <xdr:colOff>0</xdr:colOff>
          <xdr:row>37</xdr:row>
          <xdr:rowOff>236220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39</xdr:row>
          <xdr:rowOff>30480</xdr:rowOff>
        </xdr:from>
        <xdr:to>
          <xdr:col>7</xdr:col>
          <xdr:colOff>0</xdr:colOff>
          <xdr:row>39</xdr:row>
          <xdr:rowOff>236220</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41</xdr:row>
          <xdr:rowOff>30480</xdr:rowOff>
        </xdr:from>
        <xdr:to>
          <xdr:col>7</xdr:col>
          <xdr:colOff>0</xdr:colOff>
          <xdr:row>41</xdr:row>
          <xdr:rowOff>220980</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8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43</xdr:row>
          <xdr:rowOff>30480</xdr:rowOff>
        </xdr:from>
        <xdr:to>
          <xdr:col>7</xdr:col>
          <xdr:colOff>0</xdr:colOff>
          <xdr:row>43</xdr:row>
          <xdr:rowOff>220980</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8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47</xdr:row>
          <xdr:rowOff>30480</xdr:rowOff>
        </xdr:from>
        <xdr:to>
          <xdr:col>7</xdr:col>
          <xdr:colOff>0</xdr:colOff>
          <xdr:row>47</xdr:row>
          <xdr:rowOff>220980</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8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14</xdr:row>
          <xdr:rowOff>129540</xdr:rowOff>
        </xdr:from>
        <xdr:to>
          <xdr:col>6</xdr:col>
          <xdr:colOff>861060</xdr:colOff>
          <xdr:row>14</xdr:row>
          <xdr:rowOff>403860</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8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33</xdr:row>
          <xdr:rowOff>30480</xdr:rowOff>
        </xdr:from>
        <xdr:to>
          <xdr:col>7</xdr:col>
          <xdr:colOff>0</xdr:colOff>
          <xdr:row>33</xdr:row>
          <xdr:rowOff>236220</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8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45</xdr:row>
          <xdr:rowOff>30480</xdr:rowOff>
        </xdr:from>
        <xdr:to>
          <xdr:col>7</xdr:col>
          <xdr:colOff>0</xdr:colOff>
          <xdr:row>45</xdr:row>
          <xdr:rowOff>220980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8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49</xdr:row>
          <xdr:rowOff>30480</xdr:rowOff>
        </xdr:from>
        <xdr:to>
          <xdr:col>7</xdr:col>
          <xdr:colOff>0</xdr:colOff>
          <xdr:row>50</xdr:row>
          <xdr:rowOff>30480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8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sheetData sheetId="1"/>
      <sheetData sheetId="2"/>
      <sheetData sheetId="3"/>
      <sheetData sheetId="4"/>
      <sheetData sheetId="5"/>
      <sheetData sheetId="6"/>
      <sheetData sheetId="7"/>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2.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omments" Target="../comments3.xml"/><Relationship Id="rId2" Type="http://schemas.openxmlformats.org/officeDocument/2006/relationships/printerSettings" Target="../printerSettings/printerSettings8.bin"/><Relationship Id="rId16" Type="http://schemas.openxmlformats.org/officeDocument/2006/relationships/ctrlProp" Target="../ctrlProps/ctrlProp12.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8"/>
  <dimension ref="A1:C13"/>
  <sheetViews>
    <sheetView workbookViewId="0">
      <selection sqref="A1:C1"/>
    </sheetView>
  </sheetViews>
  <sheetFormatPr baseColWidth="10" defaultColWidth="11.44140625" defaultRowHeight="13.8" x14ac:dyDescent="0.25"/>
  <cols>
    <col min="1" max="2" width="27.6640625" customWidth="1"/>
    <col min="3" max="3" width="30.44140625" customWidth="1"/>
  </cols>
  <sheetData>
    <row r="1" spans="1:3" ht="30.75" customHeight="1" x14ac:dyDescent="0.3">
      <c r="A1" s="82" t="s">
        <v>49</v>
      </c>
      <c r="B1" s="83"/>
      <c r="C1" s="83"/>
    </row>
    <row r="2" spans="1:3" ht="51.9" customHeight="1" x14ac:dyDescent="0.25">
      <c r="A2" s="84" t="s">
        <v>65</v>
      </c>
      <c r="B2" s="85"/>
      <c r="C2" s="85"/>
    </row>
    <row r="3" spans="1:3" ht="74.25" customHeight="1" x14ac:dyDescent="0.25">
      <c r="A3" s="84" t="s">
        <v>88</v>
      </c>
      <c r="B3" s="84"/>
      <c r="C3" s="84"/>
    </row>
    <row r="4" spans="1:3" ht="80.400000000000006" customHeight="1" x14ac:dyDescent="0.35">
      <c r="A4" s="84" t="s">
        <v>92</v>
      </c>
      <c r="B4" s="85"/>
      <c r="C4" s="85"/>
    </row>
    <row r="5" spans="1:3" ht="30.3" customHeight="1" x14ac:dyDescent="0.3">
      <c r="A5" s="86"/>
      <c r="B5" s="86"/>
      <c r="C5" s="86"/>
    </row>
    <row r="6" spans="1:3" ht="30.3" customHeight="1" x14ac:dyDescent="0.25">
      <c r="A6" s="35" t="s">
        <v>50</v>
      </c>
    </row>
    <row r="7" spans="1:3" ht="54" customHeight="1" x14ac:dyDescent="0.25">
      <c r="A7" s="80" t="s">
        <v>51</v>
      </c>
      <c r="B7" s="81"/>
      <c r="C7" s="81"/>
    </row>
    <row r="9" spans="1:3" x14ac:dyDescent="0.25">
      <c r="A9" s="36" t="s">
        <v>52</v>
      </c>
      <c r="B9" s="36" t="s">
        <v>53</v>
      </c>
    </row>
    <row r="10" spans="1:3" ht="15.6" x14ac:dyDescent="0.25">
      <c r="A10" s="8">
        <v>1379</v>
      </c>
      <c r="B10" s="8">
        <v>1380</v>
      </c>
    </row>
    <row r="11" spans="1:3" ht="15.6" x14ac:dyDescent="0.25">
      <c r="A11" s="8">
        <v>179.34</v>
      </c>
      <c r="B11" s="8">
        <v>179</v>
      </c>
    </row>
    <row r="12" spans="1:3" ht="15.6" x14ac:dyDescent="0.25">
      <c r="A12" s="8">
        <v>80.12</v>
      </c>
      <c r="B12" s="8">
        <v>80.099999999999994</v>
      </c>
    </row>
    <row r="13" spans="1:3" ht="15.6" x14ac:dyDescent="0.25">
      <c r="A13" s="8">
        <v>7.8</v>
      </c>
      <c r="B13" s="34">
        <v>7.8</v>
      </c>
    </row>
  </sheetData>
  <sheetProtection password="CAA1" sheet="1" objects="1" scenarios="1"/>
  <mergeCells count="6">
    <mergeCell ref="A7:C7"/>
    <mergeCell ref="A1:C1"/>
    <mergeCell ref="A3:C3"/>
    <mergeCell ref="A2:C2"/>
    <mergeCell ref="A4:C4"/>
    <mergeCell ref="A5:C5"/>
  </mergeCells>
  <phoneticPr fontId="0" type="noConversion"/>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A2" sqref="A2:G2"/>
    </sheetView>
  </sheetViews>
  <sheetFormatPr baseColWidth="10" defaultColWidth="11.44140625" defaultRowHeight="15.6" x14ac:dyDescent="0.3"/>
  <cols>
    <col min="1" max="7" width="12.6640625" style="1" customWidth="1"/>
    <col min="8" max="16384" width="11.44140625" style="1"/>
  </cols>
  <sheetData>
    <row r="1" spans="1:8" x14ac:dyDescent="0.3">
      <c r="A1" s="1" t="s">
        <v>19</v>
      </c>
      <c r="H1" s="57">
        <f>COUNTA(A2:G38)</f>
        <v>0</v>
      </c>
    </row>
    <row r="2" spans="1:8" x14ac:dyDescent="0.3">
      <c r="A2" s="115"/>
      <c r="B2" s="115"/>
      <c r="C2" s="115"/>
      <c r="D2" s="115"/>
      <c r="E2" s="115"/>
      <c r="F2" s="115"/>
      <c r="G2" s="115"/>
    </row>
    <row r="3" spans="1:8" x14ac:dyDescent="0.3">
      <c r="A3" s="115"/>
      <c r="B3" s="115"/>
      <c r="C3" s="115"/>
      <c r="D3" s="115"/>
      <c r="E3" s="115"/>
      <c r="F3" s="115"/>
      <c r="G3" s="115"/>
    </row>
    <row r="4" spans="1:8" x14ac:dyDescent="0.3">
      <c r="A4" s="115"/>
      <c r="B4" s="115"/>
      <c r="C4" s="115"/>
      <c r="D4" s="115"/>
      <c r="E4" s="115"/>
      <c r="F4" s="115"/>
      <c r="G4" s="115"/>
    </row>
    <row r="5" spans="1:8" x14ac:dyDescent="0.3">
      <c r="A5" s="115"/>
      <c r="B5" s="115"/>
      <c r="C5" s="115"/>
      <c r="D5" s="115"/>
      <c r="E5" s="115"/>
      <c r="F5" s="115"/>
      <c r="G5" s="115"/>
    </row>
    <row r="6" spans="1:8" x14ac:dyDescent="0.3">
      <c r="A6" s="115"/>
      <c r="B6" s="115"/>
      <c r="C6" s="115"/>
      <c r="D6" s="115"/>
      <c r="E6" s="115"/>
      <c r="F6" s="115"/>
      <c r="G6" s="115"/>
    </row>
    <row r="7" spans="1:8" x14ac:dyDescent="0.3">
      <c r="A7" s="115"/>
      <c r="B7" s="115"/>
      <c r="C7" s="115"/>
      <c r="D7" s="115"/>
      <c r="E7" s="115"/>
      <c r="F7" s="115"/>
      <c r="G7" s="115"/>
    </row>
    <row r="8" spans="1:8" x14ac:dyDescent="0.3">
      <c r="A8" s="115"/>
      <c r="B8" s="115"/>
      <c r="C8" s="115"/>
      <c r="D8" s="115"/>
      <c r="E8" s="115"/>
      <c r="F8" s="115"/>
      <c r="G8" s="115"/>
    </row>
    <row r="9" spans="1:8" x14ac:dyDescent="0.3">
      <c r="A9" s="115"/>
      <c r="B9" s="115"/>
      <c r="C9" s="115"/>
      <c r="D9" s="115"/>
      <c r="E9" s="115"/>
      <c r="F9" s="115"/>
      <c r="G9" s="115"/>
    </row>
    <row r="10" spans="1:8" x14ac:dyDescent="0.3">
      <c r="A10" s="115"/>
      <c r="B10" s="115"/>
      <c r="C10" s="115"/>
      <c r="D10" s="115"/>
      <c r="E10" s="115"/>
      <c r="F10" s="115"/>
      <c r="G10" s="115"/>
    </row>
    <row r="11" spans="1:8" x14ac:dyDescent="0.3">
      <c r="A11" s="115"/>
      <c r="B11" s="115"/>
      <c r="C11" s="115"/>
      <c r="D11" s="115"/>
      <c r="E11" s="115"/>
      <c r="F11" s="115"/>
      <c r="G11" s="115"/>
    </row>
    <row r="12" spans="1:8" x14ac:dyDescent="0.3">
      <c r="A12" s="115"/>
      <c r="B12" s="115"/>
      <c r="C12" s="115"/>
      <c r="D12" s="115"/>
      <c r="E12" s="115"/>
      <c r="F12" s="115"/>
      <c r="G12" s="115"/>
    </row>
    <row r="13" spans="1:8" x14ac:dyDescent="0.3">
      <c r="A13" s="115"/>
      <c r="B13" s="115"/>
      <c r="C13" s="115"/>
      <c r="D13" s="115"/>
      <c r="E13" s="115"/>
      <c r="F13" s="115"/>
      <c r="G13" s="115"/>
    </row>
    <row r="14" spans="1:8" x14ac:dyDescent="0.3">
      <c r="A14" s="115"/>
      <c r="B14" s="115"/>
      <c r="C14" s="115"/>
      <c r="D14" s="115"/>
      <c r="E14" s="115"/>
      <c r="F14" s="115"/>
      <c r="G14" s="115"/>
    </row>
    <row r="15" spans="1:8" x14ac:dyDescent="0.3">
      <c r="A15" s="115"/>
      <c r="B15" s="115"/>
      <c r="C15" s="115"/>
      <c r="D15" s="115"/>
      <c r="E15" s="115"/>
      <c r="F15" s="115"/>
      <c r="G15" s="115"/>
    </row>
    <row r="16" spans="1:8" x14ac:dyDescent="0.3">
      <c r="A16" s="115"/>
      <c r="B16" s="115"/>
      <c r="C16" s="115"/>
      <c r="D16" s="115"/>
      <c r="E16" s="115"/>
      <c r="F16" s="115"/>
      <c r="G16" s="115"/>
    </row>
    <row r="17" spans="1:7" x14ac:dyDescent="0.3">
      <c r="A17" s="115"/>
      <c r="B17" s="115"/>
      <c r="C17" s="115"/>
      <c r="D17" s="115"/>
      <c r="E17" s="115"/>
      <c r="F17" s="115"/>
      <c r="G17" s="115"/>
    </row>
    <row r="18" spans="1:7" x14ac:dyDescent="0.3">
      <c r="A18" s="115"/>
      <c r="B18" s="115"/>
      <c r="C18" s="115"/>
      <c r="D18" s="115"/>
      <c r="E18" s="115"/>
      <c r="F18" s="115"/>
      <c r="G18" s="115"/>
    </row>
    <row r="19" spans="1:7" x14ac:dyDescent="0.3">
      <c r="A19" s="115"/>
      <c r="B19" s="115"/>
      <c r="C19" s="115"/>
      <c r="D19" s="115"/>
      <c r="E19" s="115"/>
      <c r="F19" s="115"/>
      <c r="G19" s="115"/>
    </row>
    <row r="20" spans="1:7" x14ac:dyDescent="0.3">
      <c r="A20" s="115"/>
      <c r="B20" s="115"/>
      <c r="C20" s="115"/>
      <c r="D20" s="115"/>
      <c r="E20" s="115"/>
      <c r="F20" s="115"/>
      <c r="G20" s="115"/>
    </row>
    <row r="21" spans="1:7" x14ac:dyDescent="0.3">
      <c r="A21" s="115"/>
      <c r="B21" s="115"/>
      <c r="C21" s="115"/>
      <c r="D21" s="115"/>
      <c r="E21" s="115"/>
      <c r="F21" s="115"/>
      <c r="G21" s="115"/>
    </row>
    <row r="22" spans="1:7" x14ac:dyDescent="0.3">
      <c r="A22" s="115"/>
      <c r="B22" s="115"/>
      <c r="C22" s="115"/>
      <c r="D22" s="115"/>
      <c r="E22" s="115"/>
      <c r="F22" s="115"/>
      <c r="G22" s="115"/>
    </row>
    <row r="23" spans="1:7" x14ac:dyDescent="0.3">
      <c r="A23" s="115"/>
      <c r="B23" s="115"/>
      <c r="C23" s="115"/>
      <c r="D23" s="115"/>
      <c r="E23" s="115"/>
      <c r="F23" s="115"/>
      <c r="G23" s="115"/>
    </row>
    <row r="24" spans="1:7" x14ac:dyDescent="0.3">
      <c r="A24" s="115"/>
      <c r="B24" s="115"/>
      <c r="C24" s="115"/>
      <c r="D24" s="115"/>
      <c r="E24" s="115"/>
      <c r="F24" s="115"/>
      <c r="G24" s="115"/>
    </row>
    <row r="25" spans="1:7" x14ac:dyDescent="0.3">
      <c r="A25" s="115"/>
      <c r="B25" s="115"/>
      <c r="C25" s="115"/>
      <c r="D25" s="115"/>
      <c r="E25" s="115"/>
      <c r="F25" s="115"/>
      <c r="G25" s="115"/>
    </row>
    <row r="26" spans="1:7" x14ac:dyDescent="0.3">
      <c r="A26" s="115"/>
      <c r="B26" s="115"/>
      <c r="C26" s="115"/>
      <c r="D26" s="115"/>
      <c r="E26" s="115"/>
      <c r="F26" s="115"/>
      <c r="G26" s="115"/>
    </row>
    <row r="27" spans="1:7" x14ac:dyDescent="0.3">
      <c r="A27" s="115"/>
      <c r="B27" s="115"/>
      <c r="C27" s="115"/>
      <c r="D27" s="115"/>
      <c r="E27" s="115"/>
      <c r="F27" s="115"/>
      <c r="G27" s="115"/>
    </row>
    <row r="28" spans="1:7" x14ac:dyDescent="0.3">
      <c r="A28" s="115"/>
      <c r="B28" s="115"/>
      <c r="C28" s="115"/>
      <c r="D28" s="115"/>
      <c r="E28" s="115"/>
      <c r="F28" s="115"/>
      <c r="G28" s="115"/>
    </row>
    <row r="29" spans="1:7" x14ac:dyDescent="0.3">
      <c r="A29" s="115"/>
      <c r="B29" s="115"/>
      <c r="C29" s="115"/>
      <c r="D29" s="115"/>
      <c r="E29" s="115"/>
      <c r="F29" s="115"/>
      <c r="G29" s="115"/>
    </row>
    <row r="30" spans="1:7" x14ac:dyDescent="0.3">
      <c r="A30" s="115"/>
      <c r="B30" s="115"/>
      <c r="C30" s="115"/>
      <c r="D30" s="115"/>
      <c r="E30" s="115"/>
      <c r="F30" s="115"/>
      <c r="G30" s="115"/>
    </row>
    <row r="31" spans="1:7" x14ac:dyDescent="0.3">
      <c r="A31" s="115"/>
      <c r="B31" s="115"/>
      <c r="C31" s="115"/>
      <c r="D31" s="115"/>
      <c r="E31" s="115"/>
      <c r="F31" s="115"/>
      <c r="G31" s="115"/>
    </row>
    <row r="32" spans="1:7" x14ac:dyDescent="0.3">
      <c r="A32" s="115"/>
      <c r="B32" s="115"/>
      <c r="C32" s="115"/>
      <c r="D32" s="115"/>
      <c r="E32" s="115"/>
      <c r="F32" s="115"/>
      <c r="G32" s="115"/>
    </row>
    <row r="33" spans="1:7" x14ac:dyDescent="0.3">
      <c r="A33" s="115"/>
      <c r="B33" s="115"/>
      <c r="C33" s="115"/>
      <c r="D33" s="115"/>
      <c r="E33" s="115"/>
      <c r="F33" s="115"/>
      <c r="G33" s="115"/>
    </row>
    <row r="34" spans="1:7" x14ac:dyDescent="0.3">
      <c r="A34" s="115"/>
      <c r="B34" s="115"/>
      <c r="C34" s="115"/>
      <c r="D34" s="115"/>
      <c r="E34" s="115"/>
      <c r="F34" s="115"/>
      <c r="G34" s="115"/>
    </row>
    <row r="35" spans="1:7" x14ac:dyDescent="0.3">
      <c r="A35" s="115"/>
      <c r="B35" s="115"/>
      <c r="C35" s="115"/>
      <c r="D35" s="115"/>
      <c r="E35" s="115"/>
      <c r="F35" s="115"/>
      <c r="G35" s="115"/>
    </row>
    <row r="36" spans="1:7" x14ac:dyDescent="0.3">
      <c r="A36" s="115"/>
      <c r="B36" s="115"/>
      <c r="C36" s="115"/>
      <c r="D36" s="115"/>
      <c r="E36" s="115"/>
      <c r="F36" s="115"/>
      <c r="G36" s="115"/>
    </row>
    <row r="37" spans="1:7" x14ac:dyDescent="0.3">
      <c r="A37" s="115"/>
      <c r="B37" s="115"/>
      <c r="C37" s="115"/>
      <c r="D37" s="115"/>
      <c r="E37" s="115"/>
      <c r="F37" s="115"/>
      <c r="G37" s="115"/>
    </row>
    <row r="38" spans="1:7" x14ac:dyDescent="0.3">
      <c r="A38" s="115"/>
      <c r="B38" s="115"/>
      <c r="C38" s="115"/>
      <c r="D38" s="115"/>
      <c r="E38" s="115"/>
      <c r="F38" s="115"/>
      <c r="G38" s="115"/>
    </row>
  </sheetData>
  <sheetProtection algorithmName="SHA-512" hashValue="s2daTAe+FrDZKTh4q7ZXPU9VsCD09rWnEWO/3yl1FDAYOa9KB7C4+3Jcm5RVsdnurtkXujy4lNYqR1zpVXhseA==" saltValue="WOd3jit/xKkNzA0LFvqERA==" spinCount="100000" sheet="1" objects="1" scenarios="1"/>
  <mergeCells count="37">
    <mergeCell ref="A7:G7"/>
    <mergeCell ref="A8:G8"/>
    <mergeCell ref="A9:G9"/>
    <mergeCell ref="A2:G2"/>
    <mergeCell ref="A3:G3"/>
    <mergeCell ref="A4:G4"/>
    <mergeCell ref="A5:G5"/>
    <mergeCell ref="A6:G6"/>
    <mergeCell ref="A10:G10"/>
    <mergeCell ref="A11:G11"/>
    <mergeCell ref="A28:G28"/>
    <mergeCell ref="A29:G29"/>
    <mergeCell ref="A14:G14"/>
    <mergeCell ref="A15:G15"/>
    <mergeCell ref="A16:G16"/>
    <mergeCell ref="A17:G17"/>
    <mergeCell ref="A18:G18"/>
    <mergeCell ref="A19:G19"/>
    <mergeCell ref="A12:G12"/>
    <mergeCell ref="A13:G13"/>
    <mergeCell ref="A33:G33"/>
    <mergeCell ref="A20:G20"/>
    <mergeCell ref="A21:G21"/>
    <mergeCell ref="A22:G22"/>
    <mergeCell ref="A23:G23"/>
    <mergeCell ref="A24:G24"/>
    <mergeCell ref="A25:G25"/>
    <mergeCell ref="A26:G26"/>
    <mergeCell ref="A27:G27"/>
    <mergeCell ref="A30:G30"/>
    <mergeCell ref="A31:G31"/>
    <mergeCell ref="A32:G32"/>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28"/>
  <sheetViews>
    <sheetView zoomScaleNormal="100" workbookViewId="0">
      <selection activeCell="A2" sqref="A2:G2"/>
    </sheetView>
  </sheetViews>
  <sheetFormatPr baseColWidth="10" defaultColWidth="11.44140625" defaultRowHeight="13.2" x14ac:dyDescent="0.25"/>
  <cols>
    <col min="1" max="1" width="13.109375" style="45" customWidth="1"/>
    <col min="2" max="2" width="55.109375" style="45" customWidth="1"/>
    <col min="3" max="16384" width="11.44140625" style="45"/>
  </cols>
  <sheetData>
    <row r="1" spans="1:3" ht="13.8" thickBot="1" x14ac:dyDescent="0.3">
      <c r="A1" s="53" t="s">
        <v>95</v>
      </c>
      <c r="B1" s="54">
        <v>26</v>
      </c>
      <c r="C1" s="53">
        <f>MAX($A$3:$A$28)-1</f>
        <v>25</v>
      </c>
    </row>
    <row r="2" spans="1:3" ht="13.8" thickTop="1" x14ac:dyDescent="0.25">
      <c r="A2" s="55" t="s">
        <v>36</v>
      </c>
      <c r="B2" s="55" t="s">
        <v>37</v>
      </c>
      <c r="C2" s="53" t="s">
        <v>39</v>
      </c>
    </row>
    <row r="3" spans="1:3" x14ac:dyDescent="0.25">
      <c r="A3" s="51">
        <v>1</v>
      </c>
      <c r="B3" s="51" t="s">
        <v>122</v>
      </c>
      <c r="C3" s="48"/>
    </row>
    <row r="4" spans="1:3" x14ac:dyDescent="0.25">
      <c r="A4" s="51">
        <v>2</v>
      </c>
      <c r="B4" s="51" t="s">
        <v>118</v>
      </c>
      <c r="C4" s="53" t="s">
        <v>40</v>
      </c>
    </row>
    <row r="5" spans="1:3" x14ac:dyDescent="0.25">
      <c r="A5" s="51">
        <v>3</v>
      </c>
      <c r="B5" s="51" t="s">
        <v>119</v>
      </c>
      <c r="C5" s="48"/>
    </row>
    <row r="6" spans="1:3" x14ac:dyDescent="0.25">
      <c r="A6" s="51">
        <v>4</v>
      </c>
      <c r="B6" s="51" t="s">
        <v>120</v>
      </c>
      <c r="C6" s="53" t="s">
        <v>40</v>
      </c>
    </row>
    <row r="7" spans="1:3" x14ac:dyDescent="0.25">
      <c r="A7" s="51">
        <v>5</v>
      </c>
      <c r="B7" s="51" t="s">
        <v>137</v>
      </c>
      <c r="C7" s="53"/>
    </row>
    <row r="8" spans="1:3" x14ac:dyDescent="0.25">
      <c r="A8" s="51">
        <v>6</v>
      </c>
      <c r="B8" s="51" t="s">
        <v>138</v>
      </c>
      <c r="C8" s="53" t="s">
        <v>40</v>
      </c>
    </row>
    <row r="9" spans="1:3" x14ac:dyDescent="0.25">
      <c r="A9" s="51">
        <v>7</v>
      </c>
      <c r="B9" s="51" t="s">
        <v>97</v>
      </c>
      <c r="C9" s="48"/>
    </row>
    <row r="10" spans="1:3" x14ac:dyDescent="0.25">
      <c r="A10" s="51">
        <v>8</v>
      </c>
      <c r="B10" s="51" t="s">
        <v>98</v>
      </c>
      <c r="C10" s="48" t="s">
        <v>40</v>
      </c>
    </row>
    <row r="11" spans="1:3" x14ac:dyDescent="0.25">
      <c r="A11" s="51">
        <v>9</v>
      </c>
      <c r="B11" s="51" t="s">
        <v>157</v>
      </c>
      <c r="C11" s="48"/>
    </row>
    <row r="12" spans="1:3" x14ac:dyDescent="0.25">
      <c r="A12" s="51">
        <v>10</v>
      </c>
      <c r="B12" s="51" t="s">
        <v>158</v>
      </c>
      <c r="C12" s="48" t="s">
        <v>40</v>
      </c>
    </row>
    <row r="13" spans="1:3" x14ac:dyDescent="0.25">
      <c r="A13" s="51">
        <v>11</v>
      </c>
      <c r="B13" s="51" t="s">
        <v>99</v>
      </c>
      <c r="C13" s="48"/>
    </row>
    <row r="14" spans="1:3" x14ac:dyDescent="0.25">
      <c r="A14" s="51">
        <v>12</v>
      </c>
      <c r="B14" s="51" t="s">
        <v>100</v>
      </c>
      <c r="C14" s="48"/>
    </row>
    <row r="15" spans="1:3" x14ac:dyDescent="0.25">
      <c r="A15" s="51">
        <v>13</v>
      </c>
      <c r="B15" s="51" t="s">
        <v>101</v>
      </c>
      <c r="C15" s="48"/>
    </row>
    <row r="16" spans="1:3" x14ac:dyDescent="0.25">
      <c r="A16" s="51">
        <v>14</v>
      </c>
      <c r="B16" s="51" t="s">
        <v>102</v>
      </c>
      <c r="C16" s="48"/>
    </row>
    <row r="17" spans="1:3" ht="26.4" x14ac:dyDescent="0.25">
      <c r="A17" s="51">
        <v>15</v>
      </c>
      <c r="B17" s="51" t="s">
        <v>165</v>
      </c>
      <c r="C17" s="48"/>
    </row>
    <row r="18" spans="1:3" x14ac:dyDescent="0.25">
      <c r="A18" s="51">
        <v>16</v>
      </c>
      <c r="B18" s="51" t="s">
        <v>173</v>
      </c>
      <c r="C18" s="48"/>
    </row>
    <row r="19" spans="1:3" x14ac:dyDescent="0.25">
      <c r="A19" s="51">
        <v>17</v>
      </c>
      <c r="B19" s="45" t="s">
        <v>176</v>
      </c>
      <c r="C19" s="48"/>
    </row>
    <row r="20" spans="1:3" x14ac:dyDescent="0.25">
      <c r="A20" s="51">
        <v>18</v>
      </c>
      <c r="B20" s="51" t="s">
        <v>181</v>
      </c>
      <c r="C20" s="48"/>
    </row>
    <row r="21" spans="1:3" x14ac:dyDescent="0.25">
      <c r="A21" s="51">
        <v>19</v>
      </c>
      <c r="B21" s="51" t="s">
        <v>185</v>
      </c>
      <c r="C21" s="48"/>
    </row>
    <row r="22" spans="1:3" x14ac:dyDescent="0.25">
      <c r="A22" s="51">
        <v>20</v>
      </c>
      <c r="B22" s="51" t="s">
        <v>186</v>
      </c>
      <c r="C22" s="48"/>
    </row>
    <row r="23" spans="1:3" x14ac:dyDescent="0.25">
      <c r="A23" s="51">
        <v>21</v>
      </c>
      <c r="B23" s="51" t="s">
        <v>204</v>
      </c>
      <c r="C23" s="48"/>
    </row>
    <row r="24" spans="1:3" x14ac:dyDescent="0.25">
      <c r="A24" s="51">
        <v>22</v>
      </c>
      <c r="B24" s="51" t="s">
        <v>205</v>
      </c>
      <c r="C24" s="48"/>
    </row>
    <row r="25" spans="1:3" x14ac:dyDescent="0.25">
      <c r="A25" s="51">
        <v>23</v>
      </c>
      <c r="B25" s="51" t="s">
        <v>210</v>
      </c>
      <c r="C25" s="48"/>
    </row>
    <row r="26" spans="1:3" x14ac:dyDescent="0.25">
      <c r="A26" s="51">
        <v>24</v>
      </c>
      <c r="B26" s="51" t="s">
        <v>246</v>
      </c>
      <c r="C26" s="48"/>
    </row>
    <row r="27" spans="1:3" x14ac:dyDescent="0.25">
      <c r="A27" s="51">
        <v>25</v>
      </c>
      <c r="B27" s="51" t="s">
        <v>219</v>
      </c>
      <c r="C27" s="48"/>
    </row>
    <row r="28" spans="1:3" x14ac:dyDescent="0.25">
      <c r="A28" s="51">
        <v>26</v>
      </c>
      <c r="B28" s="51" t="s">
        <v>218</v>
      </c>
      <c r="C28" s="5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40"/>
  <sheetViews>
    <sheetView workbookViewId="0">
      <selection activeCell="A2" sqref="A2:G2"/>
    </sheetView>
  </sheetViews>
  <sheetFormatPr baseColWidth="10" defaultColWidth="11.44140625" defaultRowHeight="13.8" x14ac:dyDescent="0.25"/>
  <cols>
    <col min="1" max="1" width="13.109375" style="60" customWidth="1"/>
    <col min="2" max="2" width="55.109375" style="60" customWidth="1"/>
    <col min="3" max="16384" width="11.44140625" style="60"/>
  </cols>
  <sheetData>
    <row r="1" spans="1:3" ht="14.4" thickBot="1" x14ac:dyDescent="0.3">
      <c r="A1" s="47" t="s">
        <v>96</v>
      </c>
      <c r="B1" s="59">
        <v>17</v>
      </c>
      <c r="C1" s="47">
        <f>MAX($A$3:$A$19)-1</f>
        <v>16</v>
      </c>
    </row>
    <row r="2" spans="1:3" ht="14.4" thickTop="1" x14ac:dyDescent="0.25">
      <c r="A2" s="61" t="s">
        <v>36</v>
      </c>
      <c r="B2" s="61" t="s">
        <v>37</v>
      </c>
      <c r="C2" s="47" t="s">
        <v>38</v>
      </c>
    </row>
    <row r="3" spans="1:3" x14ac:dyDescent="0.25">
      <c r="A3" s="62">
        <v>1</v>
      </c>
      <c r="B3" s="63" t="s">
        <v>123</v>
      </c>
      <c r="C3" s="64"/>
    </row>
    <row r="4" spans="1:3" x14ac:dyDescent="0.25">
      <c r="A4" s="62">
        <v>2</v>
      </c>
      <c r="B4" s="62" t="s">
        <v>124</v>
      </c>
      <c r="C4" s="47" t="s">
        <v>40</v>
      </c>
    </row>
    <row r="5" spans="1:3" x14ac:dyDescent="0.25">
      <c r="A5" s="62">
        <v>3</v>
      </c>
      <c r="B5" s="62" t="s">
        <v>159</v>
      </c>
      <c r="C5" s="65"/>
    </row>
    <row r="6" spans="1:3" x14ac:dyDescent="0.25">
      <c r="A6" s="62">
        <v>4</v>
      </c>
      <c r="B6" s="62" t="s">
        <v>160</v>
      </c>
      <c r="C6" s="65" t="s">
        <v>40</v>
      </c>
    </row>
    <row r="7" spans="1:3" x14ac:dyDescent="0.25">
      <c r="A7" s="62">
        <v>5</v>
      </c>
      <c r="B7" s="62" t="s">
        <v>121</v>
      </c>
      <c r="C7" s="65"/>
    </row>
    <row r="8" spans="1:3" x14ac:dyDescent="0.25">
      <c r="A8" s="62">
        <v>6</v>
      </c>
      <c r="B8" s="62" t="s">
        <v>103</v>
      </c>
      <c r="C8" s="65"/>
    </row>
    <row r="9" spans="1:3" x14ac:dyDescent="0.25">
      <c r="A9" s="62">
        <v>7</v>
      </c>
      <c r="B9" s="62" t="s">
        <v>211</v>
      </c>
      <c r="C9" s="65"/>
    </row>
    <row r="10" spans="1:3" ht="27.6" x14ac:dyDescent="0.25">
      <c r="A10" s="62">
        <v>8</v>
      </c>
      <c r="B10" s="62" t="s">
        <v>163</v>
      </c>
      <c r="C10" s="65"/>
    </row>
    <row r="11" spans="1:3" x14ac:dyDescent="0.25">
      <c r="A11" s="62">
        <v>9</v>
      </c>
      <c r="B11" s="62" t="s">
        <v>170</v>
      </c>
      <c r="C11" s="65"/>
    </row>
    <row r="12" spans="1:3" x14ac:dyDescent="0.25">
      <c r="A12" s="62">
        <v>10</v>
      </c>
      <c r="B12" s="62" t="s">
        <v>171</v>
      </c>
      <c r="C12" s="65"/>
    </row>
    <row r="13" spans="1:3" x14ac:dyDescent="0.25">
      <c r="A13" s="62">
        <v>11</v>
      </c>
      <c r="B13" s="62" t="s">
        <v>172</v>
      </c>
      <c r="C13" s="65"/>
    </row>
    <row r="14" spans="1:3" x14ac:dyDescent="0.25">
      <c r="A14" s="62">
        <v>12</v>
      </c>
      <c r="B14" s="62" t="s">
        <v>180</v>
      </c>
      <c r="C14" s="65"/>
    </row>
    <row r="15" spans="1:3" x14ac:dyDescent="0.25">
      <c r="A15" s="62">
        <v>13</v>
      </c>
      <c r="B15" s="62" t="s">
        <v>205</v>
      </c>
      <c r="C15" s="65"/>
    </row>
    <row r="16" spans="1:3" x14ac:dyDescent="0.25">
      <c r="A16" s="62">
        <v>14</v>
      </c>
      <c r="B16" s="62" t="s">
        <v>206</v>
      </c>
      <c r="C16" s="65"/>
    </row>
    <row r="17" spans="1:3" x14ac:dyDescent="0.25">
      <c r="A17" s="62">
        <v>15</v>
      </c>
      <c r="B17" s="62" t="s">
        <v>238</v>
      </c>
      <c r="C17" s="65"/>
    </row>
    <row r="18" spans="1:3" x14ac:dyDescent="0.25">
      <c r="A18" s="62">
        <v>16</v>
      </c>
      <c r="B18" s="51" t="s">
        <v>219</v>
      </c>
      <c r="C18" s="47"/>
    </row>
    <row r="19" spans="1:3" x14ac:dyDescent="0.25">
      <c r="A19" s="62">
        <v>17</v>
      </c>
      <c r="B19" s="51" t="s">
        <v>218</v>
      </c>
      <c r="C19" s="47"/>
    </row>
    <row r="29" spans="1:3" x14ac:dyDescent="0.25">
      <c r="A29" s="58" t="s">
        <v>104</v>
      </c>
      <c r="B29" s="58">
        <v>11</v>
      </c>
      <c r="C29" s="58">
        <f>MAX($A$33:$A$43)-1</f>
        <v>10</v>
      </c>
    </row>
    <row r="30" spans="1:3" x14ac:dyDescent="0.25">
      <c r="A30" s="58">
        <v>1</v>
      </c>
      <c r="B30" s="58" t="s">
        <v>125</v>
      </c>
      <c r="C30" s="58"/>
    </row>
    <row r="31" spans="1:3" x14ac:dyDescent="0.25">
      <c r="A31" s="58">
        <v>2</v>
      </c>
      <c r="B31" s="58" t="s">
        <v>126</v>
      </c>
      <c r="C31" s="58"/>
    </row>
    <row r="32" spans="1:3" x14ac:dyDescent="0.25">
      <c r="A32" s="58">
        <v>3</v>
      </c>
      <c r="B32" s="58" t="s">
        <v>127</v>
      </c>
      <c r="C32" s="58"/>
    </row>
    <row r="33" spans="1:3" x14ac:dyDescent="0.25">
      <c r="A33" s="58">
        <v>4</v>
      </c>
      <c r="B33" s="58" t="s">
        <v>128</v>
      </c>
      <c r="C33" s="58"/>
    </row>
    <row r="34" spans="1:3" x14ac:dyDescent="0.25">
      <c r="A34" s="58">
        <v>5</v>
      </c>
      <c r="B34" s="58" t="s">
        <v>129</v>
      </c>
      <c r="C34" s="58"/>
    </row>
    <row r="35" spans="1:3" x14ac:dyDescent="0.25">
      <c r="A35" s="58">
        <v>6</v>
      </c>
      <c r="B35" s="58" t="s">
        <v>130</v>
      </c>
      <c r="C35" s="58"/>
    </row>
    <row r="36" spans="1:3" x14ac:dyDescent="0.25">
      <c r="A36" s="58">
        <v>7</v>
      </c>
      <c r="B36" s="58" t="s">
        <v>131</v>
      </c>
      <c r="C36" s="58"/>
    </row>
    <row r="37" spans="1:3" x14ac:dyDescent="0.25">
      <c r="A37" s="58">
        <v>8</v>
      </c>
      <c r="B37" s="58" t="s">
        <v>132</v>
      </c>
      <c r="C37" s="58"/>
    </row>
    <row r="38" spans="1:3" x14ac:dyDescent="0.25">
      <c r="A38" s="58">
        <v>9</v>
      </c>
      <c r="B38" s="58" t="s">
        <v>133</v>
      </c>
      <c r="C38" s="58"/>
    </row>
    <row r="39" spans="1:3" x14ac:dyDescent="0.25">
      <c r="A39" s="58">
        <v>10</v>
      </c>
      <c r="B39" s="58" t="s">
        <v>134</v>
      </c>
      <c r="C39" s="58"/>
    </row>
    <row r="40" spans="1:3" x14ac:dyDescent="0.25">
      <c r="A40" s="58">
        <v>11</v>
      </c>
      <c r="B40" s="51" t="s">
        <v>218</v>
      </c>
      <c r="C40" s="5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9"/>
  <sheetViews>
    <sheetView workbookViewId="0">
      <selection activeCell="A2" sqref="A2:G2"/>
    </sheetView>
  </sheetViews>
  <sheetFormatPr baseColWidth="10" defaultColWidth="11.44140625" defaultRowHeight="13.2" x14ac:dyDescent="0.25"/>
  <cols>
    <col min="1" max="1" width="13.109375" style="45" customWidth="1"/>
    <col min="2" max="2" width="55.109375" style="45" customWidth="1"/>
    <col min="3" max="16384" width="11.44140625" style="45"/>
  </cols>
  <sheetData>
    <row r="1" spans="1:4" ht="13.8" thickBot="1" x14ac:dyDescent="0.3">
      <c r="A1" s="53" t="s">
        <v>108</v>
      </c>
      <c r="B1" s="54">
        <v>7</v>
      </c>
      <c r="C1" s="53">
        <f>MAX($A$3:$A$9)-1</f>
        <v>6</v>
      </c>
    </row>
    <row r="2" spans="1:4" ht="13.8" thickTop="1" x14ac:dyDescent="0.25">
      <c r="A2" s="55" t="s">
        <v>36</v>
      </c>
      <c r="B2" s="55" t="s">
        <v>37</v>
      </c>
      <c r="C2" s="53" t="s">
        <v>38</v>
      </c>
    </row>
    <row r="3" spans="1:4" x14ac:dyDescent="0.25">
      <c r="A3" s="51">
        <v>1</v>
      </c>
      <c r="B3" s="51" t="s">
        <v>135</v>
      </c>
      <c r="C3" s="48"/>
      <c r="D3" s="78" t="s">
        <v>245</v>
      </c>
    </row>
    <row r="4" spans="1:4" x14ac:dyDescent="0.25">
      <c r="A4" s="51">
        <v>2</v>
      </c>
      <c r="B4" s="51" t="s">
        <v>136</v>
      </c>
      <c r="C4" s="53" t="s">
        <v>40</v>
      </c>
      <c r="D4" s="79"/>
    </row>
    <row r="5" spans="1:4" x14ac:dyDescent="0.25">
      <c r="A5" s="51">
        <v>3</v>
      </c>
      <c r="B5" s="51" t="s">
        <v>243</v>
      </c>
      <c r="C5" s="53"/>
      <c r="D5" s="20"/>
    </row>
    <row r="6" spans="1:4" x14ac:dyDescent="0.25">
      <c r="A6" s="51">
        <v>4</v>
      </c>
      <c r="B6" s="51" t="s">
        <v>197</v>
      </c>
      <c r="C6" s="53"/>
      <c r="D6" s="20"/>
    </row>
    <row r="7" spans="1:4" x14ac:dyDescent="0.25">
      <c r="A7" s="51">
        <v>5</v>
      </c>
      <c r="B7" s="51" t="s">
        <v>244</v>
      </c>
      <c r="C7" s="53"/>
      <c r="D7" s="79"/>
    </row>
    <row r="8" spans="1:4" x14ac:dyDescent="0.25">
      <c r="A8" s="51">
        <v>6</v>
      </c>
      <c r="B8" s="51" t="s">
        <v>219</v>
      </c>
      <c r="C8" s="53"/>
      <c r="D8" s="20"/>
    </row>
    <row r="9" spans="1:4" x14ac:dyDescent="0.25">
      <c r="A9" s="51">
        <v>7</v>
      </c>
      <c r="B9" s="51" t="s">
        <v>218</v>
      </c>
      <c r="C9" s="5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10"/>
  <sheetViews>
    <sheetView workbookViewId="0">
      <selection activeCell="A2" sqref="A2:G2"/>
    </sheetView>
  </sheetViews>
  <sheetFormatPr baseColWidth="10" defaultColWidth="11.44140625" defaultRowHeight="13.2" x14ac:dyDescent="0.25"/>
  <cols>
    <col min="1" max="1" width="13.109375" style="45" customWidth="1"/>
    <col min="2" max="2" width="56.6640625" style="45" customWidth="1"/>
    <col min="3" max="16384" width="11.44140625" style="45"/>
  </cols>
  <sheetData>
    <row r="1" spans="1:3" ht="13.8" thickBot="1" x14ac:dyDescent="0.3">
      <c r="A1" s="53" t="s">
        <v>109</v>
      </c>
      <c r="B1" s="54">
        <v>8</v>
      </c>
      <c r="C1" s="53">
        <f>MAX($A$3:$A$10)-1</f>
        <v>7</v>
      </c>
    </row>
    <row r="2" spans="1:3" ht="13.8" thickTop="1" x14ac:dyDescent="0.25">
      <c r="A2" s="55" t="s">
        <v>36</v>
      </c>
      <c r="B2" s="55" t="s">
        <v>37</v>
      </c>
      <c r="C2" s="53" t="s">
        <v>38</v>
      </c>
    </row>
    <row r="3" spans="1:3" x14ac:dyDescent="0.25">
      <c r="A3" s="51">
        <v>1</v>
      </c>
      <c r="B3" s="51" t="s">
        <v>135</v>
      </c>
      <c r="C3" s="48"/>
    </row>
    <row r="4" spans="1:3" x14ac:dyDescent="0.25">
      <c r="A4" s="51">
        <v>2</v>
      </c>
      <c r="B4" s="51" t="s">
        <v>136</v>
      </c>
      <c r="C4" s="53" t="s">
        <v>40</v>
      </c>
    </row>
    <row r="5" spans="1:3" x14ac:dyDescent="0.25">
      <c r="A5" s="51">
        <v>3</v>
      </c>
      <c r="B5" s="51" t="s">
        <v>184</v>
      </c>
      <c r="C5" s="53"/>
    </row>
    <row r="6" spans="1:3" x14ac:dyDescent="0.25">
      <c r="A6" s="51">
        <v>4</v>
      </c>
      <c r="B6" s="51" t="s">
        <v>196</v>
      </c>
      <c r="C6" s="53"/>
    </row>
    <row r="7" spans="1:3" x14ac:dyDescent="0.25">
      <c r="A7" s="51">
        <v>5</v>
      </c>
      <c r="B7" s="51" t="s">
        <v>213</v>
      </c>
      <c r="C7" s="48"/>
    </row>
    <row r="8" spans="1:3" x14ac:dyDescent="0.25">
      <c r="A8" s="51">
        <v>6</v>
      </c>
      <c r="B8" s="51" t="s">
        <v>212</v>
      </c>
      <c r="C8" s="53" t="s">
        <v>40</v>
      </c>
    </row>
    <row r="9" spans="1:3" x14ac:dyDescent="0.25">
      <c r="A9" s="51">
        <v>7</v>
      </c>
      <c r="B9" s="51" t="s">
        <v>219</v>
      </c>
      <c r="C9" s="48"/>
    </row>
    <row r="10" spans="1:3" x14ac:dyDescent="0.25">
      <c r="A10" s="51">
        <v>8</v>
      </c>
      <c r="B10" s="51" t="s">
        <v>218</v>
      </c>
      <c r="C10" s="5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9"/>
  <sheetViews>
    <sheetView workbookViewId="0">
      <selection activeCell="A2" sqref="A2:G2"/>
    </sheetView>
  </sheetViews>
  <sheetFormatPr baseColWidth="10" defaultColWidth="11.44140625" defaultRowHeight="13.2" x14ac:dyDescent="0.25"/>
  <cols>
    <col min="1" max="1" width="13.109375" style="45" customWidth="1"/>
    <col min="2" max="2" width="62" style="45" customWidth="1"/>
    <col min="3" max="16384" width="11.44140625" style="45"/>
  </cols>
  <sheetData>
    <row r="1" spans="1:3" ht="13.8" thickBot="1" x14ac:dyDescent="0.3">
      <c r="A1" s="53" t="s">
        <v>110</v>
      </c>
      <c r="B1" s="54">
        <v>7</v>
      </c>
      <c r="C1" s="53">
        <f>MAX($A$3:$A$28)-1</f>
        <v>6</v>
      </c>
    </row>
    <row r="2" spans="1:3" ht="13.8" thickTop="1" x14ac:dyDescent="0.25">
      <c r="A2" s="55" t="s">
        <v>36</v>
      </c>
      <c r="B2" s="55" t="s">
        <v>37</v>
      </c>
      <c r="C2" s="53" t="s">
        <v>38</v>
      </c>
    </row>
    <row r="3" spans="1:3" x14ac:dyDescent="0.25">
      <c r="A3" s="51">
        <v>1</v>
      </c>
      <c r="B3" s="51" t="s">
        <v>139</v>
      </c>
      <c r="C3" s="48"/>
    </row>
    <row r="4" spans="1:3" x14ac:dyDescent="0.25">
      <c r="A4" s="51">
        <v>2</v>
      </c>
      <c r="B4" s="51" t="s">
        <v>140</v>
      </c>
      <c r="C4" s="53" t="s">
        <v>40</v>
      </c>
    </row>
    <row r="5" spans="1:3" x14ac:dyDescent="0.25">
      <c r="A5" s="51">
        <v>3</v>
      </c>
      <c r="B5" s="51" t="s">
        <v>169</v>
      </c>
      <c r="C5" s="53"/>
    </row>
    <row r="6" spans="1:3" x14ac:dyDescent="0.25">
      <c r="A6" s="51">
        <v>4</v>
      </c>
      <c r="B6" s="51" t="s">
        <v>179</v>
      </c>
      <c r="C6" s="53"/>
    </row>
    <row r="7" spans="1:3" x14ac:dyDescent="0.25">
      <c r="A7" s="51">
        <v>5</v>
      </c>
      <c r="B7" s="51" t="s">
        <v>196</v>
      </c>
      <c r="C7" s="53"/>
    </row>
    <row r="8" spans="1:3" x14ac:dyDescent="0.25">
      <c r="A8" s="51">
        <v>6</v>
      </c>
      <c r="B8" s="51" t="s">
        <v>219</v>
      </c>
      <c r="C8" s="48"/>
    </row>
    <row r="9" spans="1:3" x14ac:dyDescent="0.25">
      <c r="A9" s="51">
        <v>7</v>
      </c>
      <c r="B9" s="51" t="s">
        <v>218</v>
      </c>
      <c r="C9" s="5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9"/>
  <sheetViews>
    <sheetView workbookViewId="0">
      <selection activeCell="A2" sqref="A2:G2"/>
    </sheetView>
  </sheetViews>
  <sheetFormatPr baseColWidth="10" defaultColWidth="11.44140625" defaultRowHeight="13.2" x14ac:dyDescent="0.25"/>
  <cols>
    <col min="1" max="1" width="13.109375" style="45" customWidth="1"/>
    <col min="2" max="2" width="60.44140625" style="45" customWidth="1"/>
    <col min="3" max="16384" width="11.44140625" style="45"/>
  </cols>
  <sheetData>
    <row r="1" spans="1:3" ht="13.8" thickBot="1" x14ac:dyDescent="0.3">
      <c r="A1" s="53" t="s">
        <v>111</v>
      </c>
      <c r="B1" s="67">
        <v>17</v>
      </c>
      <c r="C1" s="53">
        <f>MAX($A$3:$A$19)-1</f>
        <v>16</v>
      </c>
    </row>
    <row r="2" spans="1:3" ht="13.8" thickTop="1" x14ac:dyDescent="0.25">
      <c r="A2" s="55" t="s">
        <v>36</v>
      </c>
      <c r="B2" s="68" t="s">
        <v>37</v>
      </c>
      <c r="C2" s="53" t="s">
        <v>38</v>
      </c>
    </row>
    <row r="3" spans="1:3" x14ac:dyDescent="0.25">
      <c r="A3" s="51">
        <v>1</v>
      </c>
      <c r="B3" s="33" t="s">
        <v>141</v>
      </c>
      <c r="C3" s="48"/>
    </row>
    <row r="4" spans="1:3" ht="26.4" x14ac:dyDescent="0.25">
      <c r="A4" s="51">
        <v>2</v>
      </c>
      <c r="B4" s="33" t="s">
        <v>142</v>
      </c>
      <c r="C4" s="53" t="s">
        <v>40</v>
      </c>
    </row>
    <row r="5" spans="1:3" x14ac:dyDescent="0.25">
      <c r="A5" s="51">
        <v>3</v>
      </c>
      <c r="B5" s="33" t="s">
        <v>144</v>
      </c>
      <c r="C5" s="29"/>
    </row>
    <row r="6" spans="1:3" x14ac:dyDescent="0.25">
      <c r="A6" s="51">
        <v>4</v>
      </c>
      <c r="B6" s="33" t="s">
        <v>143</v>
      </c>
      <c r="C6" s="29" t="s">
        <v>40</v>
      </c>
    </row>
    <row r="7" spans="1:3" x14ac:dyDescent="0.25">
      <c r="A7" s="51">
        <v>5</v>
      </c>
      <c r="B7" s="33" t="s">
        <v>145</v>
      </c>
      <c r="C7" s="29"/>
    </row>
    <row r="8" spans="1:3" x14ac:dyDescent="0.25">
      <c r="A8" s="51">
        <v>6</v>
      </c>
      <c r="B8" s="33" t="s">
        <v>146</v>
      </c>
      <c r="C8" s="29" t="s">
        <v>40</v>
      </c>
    </row>
    <row r="9" spans="1:3" x14ac:dyDescent="0.25">
      <c r="A9" s="51">
        <v>7</v>
      </c>
      <c r="B9" s="33" t="s">
        <v>147</v>
      </c>
      <c r="C9" s="29"/>
    </row>
    <row r="10" spans="1:3" x14ac:dyDescent="0.25">
      <c r="A10" s="51">
        <v>8</v>
      </c>
      <c r="B10" s="33" t="s">
        <v>148</v>
      </c>
      <c r="C10" s="29" t="s">
        <v>40</v>
      </c>
    </row>
    <row r="11" spans="1:3" x14ac:dyDescent="0.25">
      <c r="A11" s="51">
        <v>9</v>
      </c>
      <c r="B11" s="33" t="s">
        <v>149</v>
      </c>
      <c r="C11" s="29" t="s">
        <v>40</v>
      </c>
    </row>
    <row r="12" spans="1:3" ht="26.4" x14ac:dyDescent="0.25">
      <c r="A12" s="51">
        <v>10</v>
      </c>
      <c r="B12" s="33" t="s">
        <v>177</v>
      </c>
      <c r="C12" s="29"/>
    </row>
    <row r="13" spans="1:3" x14ac:dyDescent="0.25">
      <c r="A13" s="51">
        <v>11</v>
      </c>
      <c r="B13" s="33" t="s">
        <v>178</v>
      </c>
      <c r="C13" s="29" t="s">
        <v>40</v>
      </c>
    </row>
    <row r="14" spans="1:3" x14ac:dyDescent="0.25">
      <c r="A14" s="51">
        <v>12</v>
      </c>
      <c r="B14" s="33" t="s">
        <v>168</v>
      </c>
      <c r="C14" s="29"/>
    </row>
    <row r="15" spans="1:3" ht="26.4" x14ac:dyDescent="0.25">
      <c r="A15" s="51">
        <v>13</v>
      </c>
      <c r="B15" s="33" t="s">
        <v>183</v>
      </c>
      <c r="C15" s="29"/>
    </row>
    <row r="16" spans="1:3" x14ac:dyDescent="0.25">
      <c r="A16" s="51">
        <v>14</v>
      </c>
      <c r="B16" s="33" t="s">
        <v>187</v>
      </c>
      <c r="C16" s="29"/>
    </row>
    <row r="17" spans="1:3" x14ac:dyDescent="0.25">
      <c r="A17" s="51">
        <v>15</v>
      </c>
      <c r="B17" s="33" t="s">
        <v>188</v>
      </c>
      <c r="C17" s="29"/>
    </row>
    <row r="18" spans="1:3" x14ac:dyDescent="0.25">
      <c r="A18" s="51">
        <v>16</v>
      </c>
      <c r="B18" s="51" t="s">
        <v>219</v>
      </c>
      <c r="C18" s="48"/>
    </row>
    <row r="19" spans="1:3" x14ac:dyDescent="0.25">
      <c r="A19" s="51">
        <v>17</v>
      </c>
      <c r="B19" s="51" t="s">
        <v>218</v>
      </c>
      <c r="C19" s="5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10"/>
  <sheetViews>
    <sheetView workbookViewId="0">
      <selection activeCell="A2" sqref="A2:G2"/>
    </sheetView>
  </sheetViews>
  <sheetFormatPr baseColWidth="10" defaultColWidth="11.44140625" defaultRowHeight="13.2" x14ac:dyDescent="0.25"/>
  <cols>
    <col min="1" max="1" width="13.109375" style="45" customWidth="1"/>
    <col min="2" max="2" width="54.44140625" style="45" bestFit="1" customWidth="1"/>
    <col min="3" max="16384" width="11.44140625" style="45"/>
  </cols>
  <sheetData>
    <row r="1" spans="1:3" ht="13.8" thickBot="1" x14ac:dyDescent="0.3">
      <c r="A1" s="53" t="s">
        <v>117</v>
      </c>
      <c r="B1" s="54">
        <v>8</v>
      </c>
      <c r="C1" s="53">
        <f>MAX($A$3:$A$10)-1</f>
        <v>7</v>
      </c>
    </row>
    <row r="2" spans="1:3" ht="13.8" thickTop="1" x14ac:dyDescent="0.25">
      <c r="A2" s="55" t="s">
        <v>36</v>
      </c>
      <c r="B2" s="55" t="s">
        <v>37</v>
      </c>
      <c r="C2" s="53" t="s">
        <v>38</v>
      </c>
    </row>
    <row r="3" spans="1:3" x14ac:dyDescent="0.25">
      <c r="A3" s="51">
        <v>1</v>
      </c>
      <c r="B3" s="49" t="s">
        <v>198</v>
      </c>
      <c r="C3" s="50"/>
    </row>
    <row r="4" spans="1:3" x14ac:dyDescent="0.25">
      <c r="A4" s="51">
        <v>2</v>
      </c>
      <c r="B4" s="51" t="s">
        <v>189</v>
      </c>
      <c r="C4" s="29"/>
    </row>
    <row r="5" spans="1:3" x14ac:dyDescent="0.25">
      <c r="A5" s="51">
        <v>3</v>
      </c>
      <c r="B5" s="51" t="s">
        <v>191</v>
      </c>
      <c r="C5" s="29"/>
    </row>
    <row r="6" spans="1:3" x14ac:dyDescent="0.25">
      <c r="A6" s="51">
        <v>4</v>
      </c>
      <c r="B6" s="51" t="s">
        <v>190</v>
      </c>
      <c r="C6" s="29"/>
    </row>
    <row r="7" spans="1:3" x14ac:dyDescent="0.25">
      <c r="A7" s="51">
        <v>5</v>
      </c>
      <c r="B7" s="51" t="s">
        <v>195</v>
      </c>
      <c r="C7" s="29"/>
    </row>
    <row r="8" spans="1:3" x14ac:dyDescent="0.25">
      <c r="A8" s="51">
        <v>6</v>
      </c>
      <c r="B8" s="51" t="s">
        <v>182</v>
      </c>
      <c r="C8" s="29"/>
    </row>
    <row r="9" spans="1:3" x14ac:dyDescent="0.25">
      <c r="A9" s="51">
        <v>7</v>
      </c>
      <c r="B9" s="51" t="s">
        <v>219</v>
      </c>
      <c r="C9" s="48"/>
    </row>
    <row r="10" spans="1:3" x14ac:dyDescent="0.25">
      <c r="A10" s="51">
        <v>8</v>
      </c>
      <c r="B10" s="51" t="s">
        <v>218</v>
      </c>
      <c r="C10" s="5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10"/>
  <sheetViews>
    <sheetView workbookViewId="0">
      <selection activeCell="A2" sqref="A2:G2"/>
    </sheetView>
  </sheetViews>
  <sheetFormatPr baseColWidth="10" defaultColWidth="11.44140625" defaultRowHeight="13.2" x14ac:dyDescent="0.25"/>
  <cols>
    <col min="1" max="1" width="13.109375" style="45" customWidth="1"/>
    <col min="2" max="2" width="54.44140625" style="45" bestFit="1" customWidth="1"/>
    <col min="3" max="16384" width="11.44140625" style="45"/>
  </cols>
  <sheetData>
    <row r="1" spans="1:3" ht="13.8" thickBot="1" x14ac:dyDescent="0.3">
      <c r="A1" s="53" t="s">
        <v>117</v>
      </c>
      <c r="B1" s="54">
        <v>8</v>
      </c>
      <c r="C1" s="53">
        <f>MAX($A$3:$A$10)-1</f>
        <v>7</v>
      </c>
    </row>
    <row r="2" spans="1:3" ht="13.8" thickTop="1" x14ac:dyDescent="0.25">
      <c r="A2" s="55" t="s">
        <v>36</v>
      </c>
      <c r="B2" s="55" t="s">
        <v>37</v>
      </c>
      <c r="C2" s="53" t="s">
        <v>38</v>
      </c>
    </row>
    <row r="3" spans="1:3" x14ac:dyDescent="0.25">
      <c r="A3" s="51">
        <v>1</v>
      </c>
      <c r="B3" s="49" t="s">
        <v>198</v>
      </c>
      <c r="C3" s="50"/>
    </row>
    <row r="4" spans="1:3" x14ac:dyDescent="0.25">
      <c r="A4" s="51">
        <v>2</v>
      </c>
      <c r="B4" s="51" t="s">
        <v>189</v>
      </c>
      <c r="C4" s="29"/>
    </row>
    <row r="5" spans="1:3" x14ac:dyDescent="0.25">
      <c r="A5" s="51">
        <v>3</v>
      </c>
      <c r="B5" s="51" t="s">
        <v>191</v>
      </c>
      <c r="C5" s="29"/>
    </row>
    <row r="6" spans="1:3" x14ac:dyDescent="0.25">
      <c r="A6" s="51">
        <v>4</v>
      </c>
      <c r="B6" s="51" t="s">
        <v>190</v>
      </c>
      <c r="C6" s="29"/>
    </row>
    <row r="7" spans="1:3" x14ac:dyDescent="0.25">
      <c r="A7" s="51">
        <v>5</v>
      </c>
      <c r="B7" s="51" t="s">
        <v>195</v>
      </c>
      <c r="C7" s="29"/>
    </row>
    <row r="8" spans="1:3" x14ac:dyDescent="0.25">
      <c r="A8" s="51">
        <v>6</v>
      </c>
      <c r="B8" s="51" t="s">
        <v>182</v>
      </c>
      <c r="C8" s="29"/>
    </row>
    <row r="9" spans="1:3" x14ac:dyDescent="0.25">
      <c r="A9" s="51">
        <v>7</v>
      </c>
      <c r="B9" s="51" t="s">
        <v>219</v>
      </c>
      <c r="C9" s="48"/>
    </row>
    <row r="10" spans="1:3" x14ac:dyDescent="0.25">
      <c r="A10" s="51">
        <v>8</v>
      </c>
      <c r="B10" s="51" t="s">
        <v>218</v>
      </c>
      <c r="C10" s="53"/>
    </row>
  </sheetData>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23"/>
  <sheetViews>
    <sheetView workbookViewId="0">
      <selection activeCell="A2" sqref="A2:G2"/>
    </sheetView>
  </sheetViews>
  <sheetFormatPr baseColWidth="10" defaultColWidth="11.44140625" defaultRowHeight="13.2" x14ac:dyDescent="0.25"/>
  <cols>
    <col min="1" max="1" width="13.109375" style="45" customWidth="1"/>
    <col min="2" max="2" width="55.109375" style="45" customWidth="1"/>
    <col min="3" max="16384" width="11.44140625" style="45"/>
  </cols>
  <sheetData>
    <row r="1" spans="1:3" ht="13.8" thickBot="1" x14ac:dyDescent="0.3">
      <c r="A1" s="53" t="s">
        <v>112</v>
      </c>
      <c r="B1" s="67">
        <v>21</v>
      </c>
      <c r="C1" s="53">
        <f>MAX($A$3:$A$23)-1</f>
        <v>20</v>
      </c>
    </row>
    <row r="2" spans="1:3" ht="13.8" thickTop="1" x14ac:dyDescent="0.25">
      <c r="A2" s="55" t="s">
        <v>36</v>
      </c>
      <c r="B2" s="68" t="s">
        <v>37</v>
      </c>
      <c r="C2" s="53" t="s">
        <v>38</v>
      </c>
    </row>
    <row r="3" spans="1:3" x14ac:dyDescent="0.25">
      <c r="A3" s="51">
        <v>1</v>
      </c>
      <c r="B3" s="69" t="s">
        <v>150</v>
      </c>
      <c r="C3" s="49"/>
    </row>
    <row r="4" spans="1:3" x14ac:dyDescent="0.25">
      <c r="A4" s="51">
        <v>2</v>
      </c>
      <c r="B4" s="33" t="s">
        <v>151</v>
      </c>
      <c r="C4" s="51" t="s">
        <v>40</v>
      </c>
    </row>
    <row r="5" spans="1:3" x14ac:dyDescent="0.25">
      <c r="A5" s="51">
        <v>3</v>
      </c>
      <c r="B5" s="33" t="s">
        <v>193</v>
      </c>
      <c r="C5" s="51"/>
    </row>
    <row r="6" spans="1:3" x14ac:dyDescent="0.25">
      <c r="A6" s="51">
        <v>4</v>
      </c>
      <c r="B6" s="33" t="s">
        <v>192</v>
      </c>
      <c r="C6" s="51" t="s">
        <v>40</v>
      </c>
    </row>
    <row r="7" spans="1:3" x14ac:dyDescent="0.25">
      <c r="A7" s="51">
        <v>5</v>
      </c>
      <c r="B7" s="33" t="s">
        <v>209</v>
      </c>
      <c r="C7" s="51"/>
    </row>
    <row r="8" spans="1:3" x14ac:dyDescent="0.25">
      <c r="A8" s="51">
        <v>6</v>
      </c>
      <c r="B8" s="33" t="s">
        <v>208</v>
      </c>
      <c r="C8" s="51" t="s">
        <v>40</v>
      </c>
    </row>
    <row r="9" spans="1:3" ht="27" x14ac:dyDescent="0.25">
      <c r="A9" s="51">
        <v>7</v>
      </c>
      <c r="B9" s="33" t="s">
        <v>153</v>
      </c>
      <c r="C9" s="51"/>
    </row>
    <row r="10" spans="1:3" ht="27" x14ac:dyDescent="0.25">
      <c r="A10" s="51">
        <v>8</v>
      </c>
      <c r="B10" s="33" t="s">
        <v>152</v>
      </c>
      <c r="C10" s="51"/>
    </row>
    <row r="11" spans="1:3" x14ac:dyDescent="0.25">
      <c r="A11" s="51">
        <v>9</v>
      </c>
      <c r="B11" s="33" t="s">
        <v>154</v>
      </c>
      <c r="C11" s="51"/>
    </row>
    <row r="12" spans="1:3" x14ac:dyDescent="0.25">
      <c r="A12" s="51">
        <v>10</v>
      </c>
      <c r="B12" s="33" t="s">
        <v>155</v>
      </c>
      <c r="C12" s="51"/>
    </row>
    <row r="13" spans="1:3" ht="39.6" x14ac:dyDescent="0.25">
      <c r="A13" s="51">
        <v>11</v>
      </c>
      <c r="B13" s="33" t="s">
        <v>161</v>
      </c>
      <c r="C13" s="51"/>
    </row>
    <row r="14" spans="1:3" x14ac:dyDescent="0.25">
      <c r="A14" s="51">
        <v>12</v>
      </c>
      <c r="B14" s="33" t="s">
        <v>162</v>
      </c>
      <c r="C14" s="51"/>
    </row>
    <row r="15" spans="1:3" x14ac:dyDescent="0.25">
      <c r="A15" s="51">
        <v>13</v>
      </c>
      <c r="B15" s="33" t="s">
        <v>166</v>
      </c>
      <c r="C15" s="51"/>
    </row>
    <row r="16" spans="1:3" x14ac:dyDescent="0.25">
      <c r="A16" s="51">
        <v>14</v>
      </c>
      <c r="B16" s="33" t="s">
        <v>239</v>
      </c>
      <c r="C16" s="51"/>
    </row>
    <row r="17" spans="1:3" x14ac:dyDescent="0.25">
      <c r="A17" s="51">
        <v>15</v>
      </c>
      <c r="B17" s="33" t="s">
        <v>167</v>
      </c>
      <c r="C17" s="51"/>
    </row>
    <row r="18" spans="1:3" x14ac:dyDescent="0.25">
      <c r="A18" s="51">
        <v>16</v>
      </c>
      <c r="B18" s="33" t="s">
        <v>194</v>
      </c>
      <c r="C18" s="51"/>
    </row>
    <row r="19" spans="1:3" x14ac:dyDescent="0.25">
      <c r="A19" s="51">
        <v>17</v>
      </c>
      <c r="B19" s="33" t="s">
        <v>207</v>
      </c>
      <c r="C19" s="51"/>
    </row>
    <row r="20" spans="1:3" x14ac:dyDescent="0.25">
      <c r="A20" s="51">
        <v>18</v>
      </c>
      <c r="B20" s="33" t="s">
        <v>241</v>
      </c>
      <c r="C20" s="51"/>
    </row>
    <row r="21" spans="1:3" x14ac:dyDescent="0.25">
      <c r="A21" s="51">
        <v>19</v>
      </c>
      <c r="B21" s="33" t="s">
        <v>240</v>
      </c>
      <c r="C21" s="51"/>
    </row>
    <row r="22" spans="1:3" x14ac:dyDescent="0.25">
      <c r="A22" s="51">
        <v>20</v>
      </c>
      <c r="B22" s="51" t="s">
        <v>219</v>
      </c>
      <c r="C22" s="48"/>
    </row>
    <row r="23" spans="1:3" x14ac:dyDescent="0.25">
      <c r="A23" s="51">
        <v>21</v>
      </c>
      <c r="B23" s="51" t="s">
        <v>218</v>
      </c>
      <c r="C23" s="5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44140625" defaultRowHeight="13.8" x14ac:dyDescent="0.25"/>
  <cols>
    <col min="1" max="16384" width="11.44140625" style="70"/>
  </cols>
  <sheetData/>
  <sheetProtection algorithmName="SHA-512" hashValue="3BtMYbCnWjf1DAEpJMcMzQOt91mbXZ2P6V+W4ysyJ7GfXO8jT11YwhhvgLxL5KPmEv1vIukyXtN08G2OIpSbWg==" saltValue="/iLZ2myKdoOuOVq+dwMjog=="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7"/>
  <sheetViews>
    <sheetView workbookViewId="0">
      <selection activeCell="A2" sqref="A2:G2"/>
    </sheetView>
  </sheetViews>
  <sheetFormatPr baseColWidth="10" defaultColWidth="11.44140625" defaultRowHeight="13.2" x14ac:dyDescent="0.25"/>
  <cols>
    <col min="1" max="1" width="13.109375" style="45" customWidth="1"/>
    <col min="2" max="2" width="55.109375" style="45" customWidth="1"/>
    <col min="3" max="16384" width="11.44140625" style="45"/>
  </cols>
  <sheetData>
    <row r="1" spans="1:3" ht="13.8" thickBot="1" x14ac:dyDescent="0.3">
      <c r="A1" s="53" t="s">
        <v>216</v>
      </c>
      <c r="B1" s="67">
        <v>5</v>
      </c>
      <c r="C1" s="53">
        <f>MAX($A$3:$A$7)-1</f>
        <v>4</v>
      </c>
    </row>
    <row r="2" spans="1:3" ht="13.8" thickTop="1" x14ac:dyDescent="0.25">
      <c r="A2" s="55" t="s">
        <v>36</v>
      </c>
      <c r="B2" s="68" t="s">
        <v>37</v>
      </c>
      <c r="C2" s="53" t="s">
        <v>38</v>
      </c>
    </row>
    <row r="3" spans="1:3" x14ac:dyDescent="0.25">
      <c r="A3" s="51">
        <v>1</v>
      </c>
      <c r="B3" s="33" t="s">
        <v>220</v>
      </c>
      <c r="C3" s="51"/>
    </row>
    <row r="4" spans="1:3" ht="26.4" x14ac:dyDescent="0.25">
      <c r="A4" s="51">
        <v>2</v>
      </c>
      <c r="B4" s="33" t="s">
        <v>221</v>
      </c>
      <c r="C4" s="51" t="s">
        <v>40</v>
      </c>
    </row>
    <row r="5" spans="1:3" x14ac:dyDescent="0.25">
      <c r="A5" s="51">
        <v>3</v>
      </c>
      <c r="B5" s="33" t="s">
        <v>240</v>
      </c>
      <c r="C5" s="51"/>
    </row>
    <row r="6" spans="1:3" x14ac:dyDescent="0.25">
      <c r="A6" s="51">
        <v>4</v>
      </c>
      <c r="B6" s="51" t="s">
        <v>219</v>
      </c>
      <c r="C6" s="48"/>
    </row>
    <row r="7" spans="1:3" x14ac:dyDescent="0.25">
      <c r="A7" s="51">
        <v>5</v>
      </c>
      <c r="B7" s="51" t="s">
        <v>218</v>
      </c>
      <c r="C7" s="53"/>
    </row>
  </sheetData>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pageSetUpPr fitToPage="1"/>
  </sheetPr>
  <dimension ref="A1:E18"/>
  <sheetViews>
    <sheetView workbookViewId="0">
      <selection sqref="A1:C1"/>
    </sheetView>
  </sheetViews>
  <sheetFormatPr baseColWidth="10" defaultColWidth="11.44140625" defaultRowHeight="15.6" x14ac:dyDescent="0.3"/>
  <cols>
    <col min="1" max="3" width="27.6640625" style="5" customWidth="1"/>
    <col min="4" max="16384" width="11.44140625" style="5"/>
  </cols>
  <sheetData>
    <row r="1" spans="1:5" ht="27.75" customHeight="1" x14ac:dyDescent="0.3">
      <c r="A1" s="92" t="s">
        <v>47</v>
      </c>
      <c r="B1" s="92"/>
      <c r="C1" s="92"/>
    </row>
    <row r="2" spans="1:5" ht="54" customHeight="1" x14ac:dyDescent="0.3">
      <c r="A2" s="91" t="s">
        <v>78</v>
      </c>
      <c r="B2" s="91"/>
      <c r="C2" s="91"/>
    </row>
    <row r="3" spans="1:5" ht="98.4" customHeight="1" x14ac:dyDescent="0.3">
      <c r="A3" s="87" t="s">
        <v>42</v>
      </c>
      <c r="B3" s="87"/>
      <c r="C3" s="87"/>
    </row>
    <row r="4" spans="1:5" ht="39.9" customHeight="1" x14ac:dyDescent="0.3">
      <c r="A4" s="95" t="s">
        <v>48</v>
      </c>
      <c r="B4" s="95"/>
      <c r="C4" s="95"/>
    </row>
    <row r="5" spans="1:5" ht="96.9" customHeight="1" x14ac:dyDescent="0.3">
      <c r="A5" s="93" t="s">
        <v>79</v>
      </c>
      <c r="B5" s="88"/>
      <c r="C5" s="88"/>
    </row>
    <row r="6" spans="1:5" ht="96.9" customHeight="1" x14ac:dyDescent="0.3">
      <c r="A6" s="93" t="s">
        <v>80</v>
      </c>
      <c r="B6" s="87"/>
      <c r="C6" s="87"/>
    </row>
    <row r="7" spans="1:5" ht="117.75" customHeight="1" x14ac:dyDescent="0.3">
      <c r="A7" s="91" t="s">
        <v>81</v>
      </c>
      <c r="B7" s="94"/>
      <c r="C7" s="94"/>
      <c r="E7" s="6"/>
    </row>
    <row r="8" spans="1:5" ht="66.75" customHeight="1" x14ac:dyDescent="0.3">
      <c r="A8" s="89" t="s">
        <v>21</v>
      </c>
      <c r="B8" s="90"/>
      <c r="C8" s="88"/>
      <c r="E8" s="6"/>
    </row>
    <row r="9" spans="1:5" ht="31.2" x14ac:dyDescent="0.3">
      <c r="A9" s="7" t="s">
        <v>41</v>
      </c>
      <c r="B9" s="7" t="s">
        <v>44</v>
      </c>
    </row>
    <row r="10" spans="1:5" x14ac:dyDescent="0.3">
      <c r="A10" s="8">
        <v>1379</v>
      </c>
      <c r="B10" s="8">
        <v>1380</v>
      </c>
    </row>
    <row r="11" spans="1:5" x14ac:dyDescent="0.3">
      <c r="A11" s="8">
        <v>179.34</v>
      </c>
      <c r="B11" s="8">
        <v>179</v>
      </c>
    </row>
    <row r="12" spans="1:5" x14ac:dyDescent="0.3">
      <c r="A12" s="8">
        <v>80.12</v>
      </c>
      <c r="B12" s="8">
        <v>80.099999999999994</v>
      </c>
    </row>
    <row r="13" spans="1:5" x14ac:dyDescent="0.3">
      <c r="A13" s="8">
        <v>7.8</v>
      </c>
      <c r="B13" s="34">
        <v>7.8</v>
      </c>
    </row>
    <row r="14" spans="1:5" ht="24" hidden="1" customHeight="1" x14ac:dyDescent="0.3">
      <c r="A14" s="87"/>
      <c r="B14" s="88"/>
      <c r="C14" s="88"/>
    </row>
    <row r="15" spans="1:5" ht="126" customHeight="1" x14ac:dyDescent="0.3">
      <c r="A15" s="91" t="s">
        <v>82</v>
      </c>
      <c r="B15" s="91"/>
      <c r="C15" s="91"/>
    </row>
    <row r="16" spans="1:5" ht="84.15" customHeight="1" x14ac:dyDescent="0.3">
      <c r="A16" s="91" t="s">
        <v>83</v>
      </c>
      <c r="B16" s="91"/>
      <c r="C16" s="91"/>
    </row>
    <row r="17" spans="1:3" ht="50.1" customHeight="1" x14ac:dyDescent="0.3">
      <c r="A17" s="87" t="s">
        <v>84</v>
      </c>
      <c r="B17" s="88"/>
      <c r="C17" s="88"/>
    </row>
    <row r="18" spans="1:3" ht="80.400000000000006" customHeight="1" x14ac:dyDescent="0.3">
      <c r="A18" s="87" t="s">
        <v>20</v>
      </c>
      <c r="B18" s="88"/>
      <c r="C18" s="88"/>
    </row>
  </sheetData>
  <sheetProtection password="CAA1" sheet="1" objects="1" scenarios="1"/>
  <mergeCells count="13">
    <mergeCell ref="A1:C1"/>
    <mergeCell ref="A2:C2"/>
    <mergeCell ref="A5:C5"/>
    <mergeCell ref="A7:C7"/>
    <mergeCell ref="A3:C3"/>
    <mergeCell ref="A4:C4"/>
    <mergeCell ref="A6:C6"/>
    <mergeCell ref="A17:C17"/>
    <mergeCell ref="A8:C8"/>
    <mergeCell ref="A18:C18"/>
    <mergeCell ref="A14:C14"/>
    <mergeCell ref="A15:C15"/>
    <mergeCell ref="A16:C16"/>
  </mergeCells>
  <phoneticPr fontId="0" type="noConversion"/>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D16"/>
  <sheetViews>
    <sheetView workbookViewId="0"/>
  </sheetViews>
  <sheetFormatPr baseColWidth="10" defaultColWidth="11.44140625" defaultRowHeight="15.6" x14ac:dyDescent="0.3"/>
  <cols>
    <col min="1" max="3" width="27.6640625" style="1" customWidth="1"/>
    <col min="4" max="16384" width="11.44140625" style="1"/>
  </cols>
  <sheetData>
    <row r="1" spans="1:4" x14ac:dyDescent="0.3">
      <c r="A1" s="3" t="s">
        <v>10</v>
      </c>
      <c r="B1" s="3"/>
      <c r="C1" s="3"/>
      <c r="D1" s="3"/>
    </row>
    <row r="2" spans="1:4" ht="72" customHeight="1" x14ac:dyDescent="0.3">
      <c r="A2" s="91" t="s">
        <v>25</v>
      </c>
      <c r="B2" s="94"/>
      <c r="C2" s="94"/>
    </row>
    <row r="3" spans="1:4" ht="59.4" customHeight="1" x14ac:dyDescent="0.3">
      <c r="A3" s="91" t="s">
        <v>26</v>
      </c>
      <c r="B3" s="94"/>
      <c r="C3" s="94"/>
    </row>
    <row r="4" spans="1:4" ht="108" customHeight="1" x14ac:dyDescent="0.3">
      <c r="A4" s="91" t="s">
        <v>27</v>
      </c>
      <c r="B4" s="94"/>
      <c r="C4" s="94"/>
    </row>
    <row r="5" spans="1:4" ht="154.65" customHeight="1" x14ac:dyDescent="0.3">
      <c r="A5" s="91" t="s">
        <v>28</v>
      </c>
      <c r="B5" s="91"/>
      <c r="C5" s="91"/>
    </row>
    <row r="6" spans="1:4" ht="141.9" customHeight="1" x14ac:dyDescent="0.3">
      <c r="A6" s="91" t="s">
        <v>29</v>
      </c>
      <c r="B6" s="91"/>
      <c r="C6" s="91"/>
    </row>
    <row r="7" spans="1:4" ht="195" customHeight="1" x14ac:dyDescent="0.3">
      <c r="A7" s="91" t="s">
        <v>30</v>
      </c>
      <c r="B7" s="94"/>
      <c r="C7" s="94"/>
    </row>
    <row r="8" spans="1:4" ht="79.5" customHeight="1" x14ac:dyDescent="0.3">
      <c r="A8" s="91" t="s">
        <v>61</v>
      </c>
      <c r="B8" s="94"/>
      <c r="C8" s="94"/>
    </row>
    <row r="9" spans="1:4" x14ac:dyDescent="0.3">
      <c r="A9" s="94"/>
      <c r="B9" s="94"/>
      <c r="C9" s="94"/>
    </row>
    <row r="10" spans="1:4" x14ac:dyDescent="0.3">
      <c r="A10" s="94"/>
      <c r="B10" s="94"/>
      <c r="C10" s="94"/>
    </row>
    <row r="11" spans="1:4" x14ac:dyDescent="0.3">
      <c r="A11" s="94"/>
      <c r="B11" s="94"/>
      <c r="C11" s="94"/>
    </row>
    <row r="12" spans="1:4" x14ac:dyDescent="0.3">
      <c r="A12" s="94"/>
      <c r="B12" s="94"/>
      <c r="C12" s="94"/>
    </row>
    <row r="13" spans="1:4" x14ac:dyDescent="0.3">
      <c r="A13" s="94"/>
      <c r="B13" s="94"/>
      <c r="C13" s="94"/>
    </row>
    <row r="14" spans="1:4" x14ac:dyDescent="0.3">
      <c r="A14" s="94"/>
      <c r="B14" s="94"/>
      <c r="C14" s="94"/>
    </row>
    <row r="15" spans="1:4" x14ac:dyDescent="0.3">
      <c r="A15" s="94"/>
      <c r="B15" s="94"/>
      <c r="C15" s="94"/>
    </row>
    <row r="16" spans="1:4" x14ac:dyDescent="0.3">
      <c r="A16" s="94"/>
      <c r="B16" s="94"/>
      <c r="C16" s="94"/>
    </row>
  </sheetData>
  <sheetProtection password="CAA1" sheet="1" objects="1" scenarios="1"/>
  <mergeCells count="15">
    <mergeCell ref="A16:C16"/>
    <mergeCell ref="A9:C9"/>
    <mergeCell ref="A10:C10"/>
    <mergeCell ref="A2:C2"/>
    <mergeCell ref="A4:C4"/>
    <mergeCell ref="A7:C7"/>
    <mergeCell ref="A8:C8"/>
    <mergeCell ref="A3:C3"/>
    <mergeCell ref="A5:C5"/>
    <mergeCell ref="A6:C6"/>
    <mergeCell ref="A11:C11"/>
    <mergeCell ref="A12:C12"/>
    <mergeCell ref="A13:C13"/>
    <mergeCell ref="A14:C14"/>
    <mergeCell ref="A15:C15"/>
  </mergeCells>
  <phoneticPr fontId="0" type="noConversion"/>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21"/>
  <dimension ref="A1:C7"/>
  <sheetViews>
    <sheetView workbookViewId="0">
      <selection sqref="A1:C1"/>
    </sheetView>
  </sheetViews>
  <sheetFormatPr baseColWidth="10" defaultColWidth="11.44140625" defaultRowHeight="13.8" x14ac:dyDescent="0.25"/>
  <cols>
    <col min="1" max="3" width="27.6640625" customWidth="1"/>
  </cols>
  <sheetData>
    <row r="1" spans="1:3" ht="15.6" x14ac:dyDescent="0.3">
      <c r="A1" s="83" t="s">
        <v>63</v>
      </c>
      <c r="B1" s="83"/>
      <c r="C1" s="83"/>
    </row>
    <row r="2" spans="1:3" ht="80.25" customHeight="1" x14ac:dyDescent="0.25">
      <c r="A2" s="84" t="s">
        <v>70</v>
      </c>
      <c r="B2" s="85"/>
      <c r="C2" s="85"/>
    </row>
    <row r="3" spans="1:3" ht="60" customHeight="1" x14ac:dyDescent="0.25">
      <c r="A3" s="84" t="s">
        <v>85</v>
      </c>
      <c r="B3" s="85"/>
      <c r="C3" s="85"/>
    </row>
    <row r="4" spans="1:3" ht="60.9" customHeight="1" x14ac:dyDescent="0.25">
      <c r="A4" s="84" t="s">
        <v>64</v>
      </c>
      <c r="B4" s="85"/>
      <c r="C4" s="85"/>
    </row>
    <row r="5" spans="1:3" ht="50.1" customHeight="1" x14ac:dyDescent="0.25">
      <c r="A5" s="84" t="s">
        <v>86</v>
      </c>
      <c r="B5" s="84"/>
      <c r="C5" s="84"/>
    </row>
    <row r="6" spans="1:3" ht="80.25" customHeight="1" x14ac:dyDescent="0.25">
      <c r="A6" s="84" t="s">
        <v>87</v>
      </c>
      <c r="B6" s="85"/>
      <c r="C6" s="85"/>
    </row>
    <row r="7" spans="1:3" ht="65.099999999999994" customHeight="1" x14ac:dyDescent="0.25">
      <c r="A7" s="84" t="s">
        <v>91</v>
      </c>
      <c r="B7" s="85"/>
      <c r="C7" s="85"/>
    </row>
  </sheetData>
  <sheetProtection algorithmName="SHA-512" hashValue="ZCZxh1Wucp+8LvxoB5M3ipbCj7CaC0RULtoulPRkdpb/ZrY3iPP3Mdstet6ZQcDC6k6XNiCuOKoTipx+YH4U/g==" saltValue="aQwOzri+ZnX1cktNwms5lQ==" spinCount="100000" sheet="1" objects="1" scenarios="1"/>
  <mergeCells count="7">
    <mergeCell ref="A7:C7"/>
    <mergeCell ref="A5:C5"/>
    <mergeCell ref="A6:C6"/>
    <mergeCell ref="A1:C1"/>
    <mergeCell ref="A2:C2"/>
    <mergeCell ref="A3:C3"/>
    <mergeCell ref="A4:C4"/>
  </mergeCells>
  <phoneticPr fontId="0" type="noConversion"/>
  <pageMargins left="0.98425196850393704" right="0.59055118110236227" top="0.78740157480314965" bottom="0.78740157480314965" header="0.39370078740157483" footer="0.3937007874015748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0"/>
  <sheetViews>
    <sheetView zoomScale="120" zoomScaleNormal="120" workbookViewId="0">
      <selection activeCell="A10" sqref="A10:H10"/>
    </sheetView>
  </sheetViews>
  <sheetFormatPr baseColWidth="10" defaultColWidth="11.44140625" defaultRowHeight="13.8" x14ac:dyDescent="0.25"/>
  <cols>
    <col min="1" max="8" width="10.6640625" style="76" customWidth="1"/>
    <col min="9" max="256" width="11.44140625" style="76"/>
    <col min="257" max="264" width="10.6640625" style="76" customWidth="1"/>
    <col min="265" max="512" width="11.44140625" style="76"/>
    <col min="513" max="520" width="10.6640625" style="76" customWidth="1"/>
    <col min="521" max="768" width="11.44140625" style="76"/>
    <col min="769" max="776" width="10.6640625" style="76" customWidth="1"/>
    <col min="777" max="1024" width="11.44140625" style="76"/>
    <col min="1025" max="1032" width="10.6640625" style="76" customWidth="1"/>
    <col min="1033" max="1280" width="11.44140625" style="76"/>
    <col min="1281" max="1288" width="10.6640625" style="76" customWidth="1"/>
    <col min="1289" max="1536" width="11.44140625" style="76"/>
    <col min="1537" max="1544" width="10.6640625" style="76" customWidth="1"/>
    <col min="1545" max="1792" width="11.44140625" style="76"/>
    <col min="1793" max="1800" width="10.6640625" style="76" customWidth="1"/>
    <col min="1801" max="2048" width="11.44140625" style="76"/>
    <col min="2049" max="2056" width="10.6640625" style="76" customWidth="1"/>
    <col min="2057" max="2304" width="11.44140625" style="76"/>
    <col min="2305" max="2312" width="10.6640625" style="76" customWidth="1"/>
    <col min="2313" max="2560" width="11.44140625" style="76"/>
    <col min="2561" max="2568" width="10.6640625" style="76" customWidth="1"/>
    <col min="2569" max="2816" width="11.44140625" style="76"/>
    <col min="2817" max="2824" width="10.6640625" style="76" customWidth="1"/>
    <col min="2825" max="3072" width="11.44140625" style="76"/>
    <col min="3073" max="3080" width="10.6640625" style="76" customWidth="1"/>
    <col min="3081" max="3328" width="11.44140625" style="76"/>
    <col min="3329" max="3336" width="10.6640625" style="76" customWidth="1"/>
    <col min="3337" max="3584" width="11.44140625" style="76"/>
    <col min="3585" max="3592" width="10.6640625" style="76" customWidth="1"/>
    <col min="3593" max="3840" width="11.44140625" style="76"/>
    <col min="3841" max="3848" width="10.6640625" style="76" customWidth="1"/>
    <col min="3849" max="4096" width="11.44140625" style="76"/>
    <col min="4097" max="4104" width="10.6640625" style="76" customWidth="1"/>
    <col min="4105" max="4352" width="11.44140625" style="76"/>
    <col min="4353" max="4360" width="10.6640625" style="76" customWidth="1"/>
    <col min="4361" max="4608" width="11.44140625" style="76"/>
    <col min="4609" max="4616" width="10.6640625" style="76" customWidth="1"/>
    <col min="4617" max="4864" width="11.44140625" style="76"/>
    <col min="4865" max="4872" width="10.6640625" style="76" customWidth="1"/>
    <col min="4873" max="5120" width="11.44140625" style="76"/>
    <col min="5121" max="5128" width="10.6640625" style="76" customWidth="1"/>
    <col min="5129" max="5376" width="11.44140625" style="76"/>
    <col min="5377" max="5384" width="10.6640625" style="76" customWidth="1"/>
    <col min="5385" max="5632" width="11.44140625" style="76"/>
    <col min="5633" max="5640" width="10.6640625" style="76" customWidth="1"/>
    <col min="5641" max="5888" width="11.44140625" style="76"/>
    <col min="5889" max="5896" width="10.6640625" style="76" customWidth="1"/>
    <col min="5897" max="6144" width="11.44140625" style="76"/>
    <col min="6145" max="6152" width="10.6640625" style="76" customWidth="1"/>
    <col min="6153" max="6400" width="11.44140625" style="76"/>
    <col min="6401" max="6408" width="10.6640625" style="76" customWidth="1"/>
    <col min="6409" max="6656" width="11.44140625" style="76"/>
    <col min="6657" max="6664" width="10.6640625" style="76" customWidth="1"/>
    <col min="6665" max="6912" width="11.44140625" style="76"/>
    <col min="6913" max="6920" width="10.6640625" style="76" customWidth="1"/>
    <col min="6921" max="7168" width="11.44140625" style="76"/>
    <col min="7169" max="7176" width="10.6640625" style="76" customWidth="1"/>
    <col min="7177" max="7424" width="11.44140625" style="76"/>
    <col min="7425" max="7432" width="10.6640625" style="76" customWidth="1"/>
    <col min="7433" max="7680" width="11.44140625" style="76"/>
    <col min="7681" max="7688" width="10.6640625" style="76" customWidth="1"/>
    <col min="7689" max="7936" width="11.44140625" style="76"/>
    <col min="7937" max="7944" width="10.6640625" style="76" customWidth="1"/>
    <col min="7945" max="8192" width="11.44140625" style="76"/>
    <col min="8193" max="8200" width="10.6640625" style="76" customWidth="1"/>
    <col min="8201" max="8448" width="11.44140625" style="76"/>
    <col min="8449" max="8456" width="10.6640625" style="76" customWidth="1"/>
    <col min="8457" max="8704" width="11.44140625" style="76"/>
    <col min="8705" max="8712" width="10.6640625" style="76" customWidth="1"/>
    <col min="8713" max="8960" width="11.44140625" style="76"/>
    <col min="8961" max="8968" width="10.6640625" style="76" customWidth="1"/>
    <col min="8969" max="9216" width="11.44140625" style="76"/>
    <col min="9217" max="9224" width="10.6640625" style="76" customWidth="1"/>
    <col min="9225" max="9472" width="11.44140625" style="76"/>
    <col min="9473" max="9480" width="10.6640625" style="76" customWidth="1"/>
    <col min="9481" max="9728" width="11.44140625" style="76"/>
    <col min="9729" max="9736" width="10.6640625" style="76" customWidth="1"/>
    <col min="9737" max="9984" width="11.44140625" style="76"/>
    <col min="9985" max="9992" width="10.6640625" style="76" customWidth="1"/>
    <col min="9993" max="10240" width="11.44140625" style="76"/>
    <col min="10241" max="10248" width="10.6640625" style="76" customWidth="1"/>
    <col min="10249" max="10496" width="11.44140625" style="76"/>
    <col min="10497" max="10504" width="10.6640625" style="76" customWidth="1"/>
    <col min="10505" max="10752" width="11.44140625" style="76"/>
    <col min="10753" max="10760" width="10.6640625" style="76" customWidth="1"/>
    <col min="10761" max="11008" width="11.44140625" style="76"/>
    <col min="11009" max="11016" width="10.6640625" style="76" customWidth="1"/>
    <col min="11017" max="11264" width="11.44140625" style="76"/>
    <col min="11265" max="11272" width="10.6640625" style="76" customWidth="1"/>
    <col min="11273" max="11520" width="11.44140625" style="76"/>
    <col min="11521" max="11528" width="10.6640625" style="76" customWidth="1"/>
    <col min="11529" max="11776" width="11.44140625" style="76"/>
    <col min="11777" max="11784" width="10.6640625" style="76" customWidth="1"/>
    <col min="11785" max="12032" width="11.44140625" style="76"/>
    <col min="12033" max="12040" width="10.6640625" style="76" customWidth="1"/>
    <col min="12041" max="12288" width="11.44140625" style="76"/>
    <col min="12289" max="12296" width="10.6640625" style="76" customWidth="1"/>
    <col min="12297" max="12544" width="11.44140625" style="76"/>
    <col min="12545" max="12552" width="10.6640625" style="76" customWidth="1"/>
    <col min="12553" max="12800" width="11.44140625" style="76"/>
    <col min="12801" max="12808" width="10.6640625" style="76" customWidth="1"/>
    <col min="12809" max="13056" width="11.44140625" style="76"/>
    <col min="13057" max="13064" width="10.6640625" style="76" customWidth="1"/>
    <col min="13065" max="13312" width="11.44140625" style="76"/>
    <col min="13313" max="13320" width="10.6640625" style="76" customWidth="1"/>
    <col min="13321" max="13568" width="11.44140625" style="76"/>
    <col min="13569" max="13576" width="10.6640625" style="76" customWidth="1"/>
    <col min="13577" max="13824" width="11.44140625" style="76"/>
    <col min="13825" max="13832" width="10.6640625" style="76" customWidth="1"/>
    <col min="13833" max="14080" width="11.44140625" style="76"/>
    <col min="14081" max="14088" width="10.6640625" style="76" customWidth="1"/>
    <col min="14089" max="14336" width="11.44140625" style="76"/>
    <col min="14337" max="14344" width="10.6640625" style="76" customWidth="1"/>
    <col min="14345" max="14592" width="11.44140625" style="76"/>
    <col min="14593" max="14600" width="10.6640625" style="76" customWidth="1"/>
    <col min="14601" max="14848" width="11.44140625" style="76"/>
    <col min="14849" max="14856" width="10.6640625" style="76" customWidth="1"/>
    <col min="14857" max="15104" width="11.44140625" style="76"/>
    <col min="15105" max="15112" width="10.6640625" style="76" customWidth="1"/>
    <col min="15113" max="15360" width="11.44140625" style="76"/>
    <col min="15361" max="15368" width="10.6640625" style="76" customWidth="1"/>
    <col min="15369" max="15616" width="11.44140625" style="76"/>
    <col min="15617" max="15624" width="10.6640625" style="76" customWidth="1"/>
    <col min="15625" max="15872" width="11.44140625" style="76"/>
    <col min="15873" max="15880" width="10.6640625" style="76" customWidth="1"/>
    <col min="15881" max="16128" width="11.44140625" style="76"/>
    <col min="16129" max="16136" width="10.6640625" style="76" customWidth="1"/>
    <col min="16137" max="16384" width="11.44140625" style="76"/>
  </cols>
  <sheetData>
    <row r="1" spans="1:8" ht="20.100000000000001" customHeight="1" x14ac:dyDescent="0.3">
      <c r="A1" s="97" t="s">
        <v>222</v>
      </c>
      <c r="B1" s="97"/>
      <c r="C1" s="97"/>
      <c r="D1" s="97"/>
      <c r="E1" s="97"/>
      <c r="F1" s="97"/>
      <c r="G1" s="97"/>
      <c r="H1" s="97"/>
    </row>
    <row r="2" spans="1:8" ht="45" customHeight="1" x14ac:dyDescent="0.25">
      <c r="A2" s="96" t="s">
        <v>223</v>
      </c>
      <c r="B2" s="96"/>
      <c r="C2" s="96"/>
      <c r="D2" s="96"/>
      <c r="E2" s="96"/>
      <c r="F2" s="96"/>
      <c r="G2" s="96"/>
      <c r="H2" s="96"/>
    </row>
    <row r="3" spans="1:8" ht="34.950000000000003" customHeight="1" x14ac:dyDescent="0.25">
      <c r="A3" s="96" t="s">
        <v>224</v>
      </c>
      <c r="B3" s="96"/>
      <c r="C3" s="96"/>
      <c r="D3" s="96"/>
      <c r="E3" s="96"/>
      <c r="F3" s="96"/>
      <c r="G3" s="96"/>
      <c r="H3" s="96"/>
    </row>
    <row r="4" spans="1:8" ht="70.05" customHeight="1" x14ac:dyDescent="0.25">
      <c r="A4" s="96" t="s">
        <v>225</v>
      </c>
      <c r="B4" s="96"/>
      <c r="C4" s="96"/>
      <c r="D4" s="96"/>
      <c r="E4" s="96"/>
      <c r="F4" s="96"/>
      <c r="G4" s="96"/>
      <c r="H4" s="96"/>
    </row>
    <row r="5" spans="1:8" ht="52.95" customHeight="1" x14ac:dyDescent="0.25">
      <c r="A5" s="96" t="s">
        <v>226</v>
      </c>
      <c r="B5" s="96"/>
      <c r="C5" s="96"/>
      <c r="D5" s="96"/>
      <c r="E5" s="96"/>
      <c r="F5" s="96"/>
      <c r="G5" s="96"/>
      <c r="H5" s="96"/>
    </row>
    <row r="6" spans="1:8" ht="34.950000000000003" customHeight="1" x14ac:dyDescent="0.25">
      <c r="A6" s="96" t="s">
        <v>227</v>
      </c>
      <c r="B6" s="96"/>
      <c r="C6" s="96"/>
      <c r="D6" s="96"/>
      <c r="E6" s="96"/>
      <c r="F6" s="96"/>
      <c r="G6" s="96"/>
      <c r="H6" s="96"/>
    </row>
    <row r="7" spans="1:8" ht="88.05" customHeight="1" x14ac:dyDescent="0.25">
      <c r="A7" s="96" t="s">
        <v>228</v>
      </c>
      <c r="B7" s="96"/>
      <c r="C7" s="96"/>
      <c r="D7" s="96"/>
      <c r="E7" s="96"/>
      <c r="F7" s="96"/>
      <c r="G7" s="96"/>
      <c r="H7" s="96"/>
    </row>
    <row r="8" spans="1:8" ht="88.05" customHeight="1" x14ac:dyDescent="0.25">
      <c r="A8" s="96" t="s">
        <v>229</v>
      </c>
      <c r="B8" s="96"/>
      <c r="C8" s="96"/>
      <c r="D8" s="96"/>
      <c r="E8" s="96"/>
      <c r="F8" s="96"/>
      <c r="G8" s="96"/>
      <c r="H8" s="96"/>
    </row>
    <row r="9" spans="1:8" ht="70.05" customHeight="1" x14ac:dyDescent="0.25">
      <c r="A9" s="96" t="s">
        <v>230</v>
      </c>
      <c r="B9" s="96"/>
      <c r="C9" s="96"/>
      <c r="D9" s="96"/>
      <c r="E9" s="96"/>
      <c r="F9" s="96"/>
      <c r="G9" s="96"/>
      <c r="H9" s="96"/>
    </row>
    <row r="10" spans="1:8" ht="52.95" customHeight="1" x14ac:dyDescent="0.25">
      <c r="A10" s="96" t="s">
        <v>231</v>
      </c>
      <c r="B10" s="96"/>
      <c r="C10" s="96"/>
      <c r="D10" s="96"/>
      <c r="E10" s="96"/>
      <c r="F10" s="96"/>
      <c r="G10" s="96"/>
      <c r="H10" s="96"/>
    </row>
    <row r="11" spans="1:8" ht="70.05" customHeight="1" x14ac:dyDescent="0.25">
      <c r="A11" s="96" t="s">
        <v>232</v>
      </c>
      <c r="B11" s="96"/>
      <c r="C11" s="96"/>
      <c r="D11" s="96"/>
      <c r="E11" s="96"/>
      <c r="F11" s="96"/>
      <c r="G11" s="96"/>
      <c r="H11" s="96"/>
    </row>
    <row r="12" spans="1:8" ht="34.950000000000003" customHeight="1" x14ac:dyDescent="0.25">
      <c r="A12" s="96" t="s">
        <v>233</v>
      </c>
      <c r="B12" s="96"/>
      <c r="C12" s="96"/>
      <c r="D12" s="96"/>
      <c r="E12" s="96"/>
      <c r="F12" s="96"/>
      <c r="G12" s="96"/>
      <c r="H12" s="96"/>
    </row>
    <row r="13" spans="1:8" ht="97.05" customHeight="1" x14ac:dyDescent="0.25">
      <c r="A13" s="96" t="s">
        <v>234</v>
      </c>
      <c r="B13" s="96"/>
      <c r="C13" s="96"/>
      <c r="D13" s="96"/>
      <c r="E13" s="96"/>
      <c r="F13" s="96"/>
      <c r="G13" s="96"/>
      <c r="H13" s="96"/>
    </row>
    <row r="14" spans="1:8" ht="97.05" customHeight="1" x14ac:dyDescent="0.25">
      <c r="A14" s="96" t="s">
        <v>235</v>
      </c>
      <c r="B14" s="96"/>
      <c r="C14" s="96"/>
      <c r="D14" s="96"/>
      <c r="E14" s="96"/>
      <c r="F14" s="96"/>
      <c r="G14" s="96"/>
      <c r="H14" s="96"/>
    </row>
    <row r="15" spans="1:8" ht="20.100000000000001" customHeight="1" x14ac:dyDescent="0.25">
      <c r="A15" s="96" t="s">
        <v>236</v>
      </c>
      <c r="B15" s="96"/>
      <c r="C15" s="96"/>
      <c r="D15" s="96"/>
      <c r="E15" s="96"/>
      <c r="F15" s="96"/>
      <c r="G15" s="96"/>
      <c r="H15" s="96"/>
    </row>
    <row r="16" spans="1:8" x14ac:dyDescent="0.25">
      <c r="A16" s="96"/>
      <c r="B16" s="96"/>
      <c r="C16" s="96"/>
      <c r="D16" s="96"/>
      <c r="E16" s="96"/>
      <c r="F16" s="96"/>
      <c r="G16" s="96"/>
      <c r="H16" s="96"/>
    </row>
    <row r="17" spans="1:8" x14ac:dyDescent="0.25">
      <c r="A17" s="96"/>
      <c r="B17" s="96"/>
      <c r="C17" s="96"/>
      <c r="D17" s="96"/>
      <c r="E17" s="96"/>
      <c r="F17" s="96"/>
      <c r="G17" s="96"/>
      <c r="H17" s="96"/>
    </row>
    <row r="18" spans="1:8" x14ac:dyDescent="0.25">
      <c r="A18" s="96"/>
      <c r="B18" s="96"/>
      <c r="C18" s="96"/>
      <c r="D18" s="96"/>
      <c r="E18" s="96"/>
      <c r="F18" s="96"/>
      <c r="G18" s="96"/>
      <c r="H18" s="96"/>
    </row>
    <row r="19" spans="1:8" x14ac:dyDescent="0.25">
      <c r="A19" s="96"/>
      <c r="B19" s="96"/>
      <c r="C19" s="96"/>
      <c r="D19" s="96"/>
      <c r="E19" s="96"/>
      <c r="F19" s="96"/>
      <c r="G19" s="96"/>
      <c r="H19" s="96"/>
    </row>
    <row r="20" spans="1:8" x14ac:dyDescent="0.25">
      <c r="A20" s="96"/>
      <c r="B20" s="96"/>
      <c r="C20" s="96"/>
      <c r="D20" s="96"/>
      <c r="E20" s="96"/>
      <c r="F20" s="96"/>
      <c r="G20" s="96"/>
      <c r="H20" s="96"/>
    </row>
  </sheetData>
  <sheetProtection algorithmName="SHA-512" hashValue="MA0obnyCVpyZR0gdRmXEzuPQdN49QsTlvCT0kE/sEOKjcX+suJ1YjePBJgB+oYqFnHurHounTNYyXu4B2rawBw==" saltValue="k+tffqxXTB0jRNRDpv+oDA==" spinCount="100000" sheet="1" objects="1" scenarios="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4140625" defaultRowHeight="13.8" x14ac:dyDescent="0.25"/>
  <cols>
    <col min="1" max="1" width="25.109375" style="38" bestFit="1" customWidth="1"/>
    <col min="2" max="2" width="39" style="38" customWidth="1"/>
    <col min="3" max="16384" width="11.44140625" style="38"/>
  </cols>
  <sheetData>
    <row r="1" spans="1:7" ht="20.100000000000001" customHeight="1" x14ac:dyDescent="0.25">
      <c r="A1" s="37" t="s">
        <v>54</v>
      </c>
      <c r="C1" s="39" t="s">
        <v>55</v>
      </c>
    </row>
    <row r="2" spans="1:7" ht="20.100000000000001" customHeight="1" x14ac:dyDescent="0.25">
      <c r="A2" s="38" t="s">
        <v>56</v>
      </c>
      <c r="B2" s="40"/>
      <c r="C2" s="38" t="s">
        <v>56</v>
      </c>
    </row>
    <row r="3" spans="1:7" ht="20.100000000000001" customHeight="1" x14ac:dyDescent="0.25">
      <c r="A3" s="38" t="s">
        <v>57</v>
      </c>
      <c r="B3" s="73"/>
      <c r="C3" s="38" t="s">
        <v>58</v>
      </c>
    </row>
    <row r="4" spans="1:7" ht="20.100000000000001" customHeight="1" x14ac:dyDescent="0.25">
      <c r="A4" s="38" t="s">
        <v>59</v>
      </c>
      <c r="B4" s="40"/>
      <c r="C4" s="38" t="s">
        <v>60</v>
      </c>
    </row>
    <row r="5" spans="1:7" ht="20.100000000000001" customHeight="1" x14ac:dyDescent="0.25"/>
    <row r="6" spans="1:7" ht="45" customHeight="1" x14ac:dyDescent="0.25">
      <c r="A6" s="116" t="s">
        <v>247</v>
      </c>
      <c r="B6" s="117"/>
      <c r="C6" s="117"/>
      <c r="D6" s="117"/>
      <c r="E6" s="117"/>
      <c r="F6" s="117"/>
      <c r="G6" s="117"/>
    </row>
    <row r="7" spans="1:7" ht="15" customHeight="1" x14ac:dyDescent="0.25">
      <c r="A7" s="118"/>
      <c r="B7" s="118"/>
      <c r="C7" s="118"/>
      <c r="D7" s="118"/>
      <c r="E7" s="118"/>
      <c r="F7" s="118"/>
      <c r="G7" s="118"/>
    </row>
    <row r="8" spans="1:7" ht="45" customHeight="1" x14ac:dyDescent="0.25">
      <c r="A8" s="116" t="s">
        <v>248</v>
      </c>
      <c r="B8" s="117"/>
      <c r="C8" s="117"/>
      <c r="D8" s="117"/>
      <c r="E8" s="117"/>
      <c r="F8" s="117"/>
      <c r="G8" s="117"/>
    </row>
    <row r="9" spans="1:7" ht="20.100000000000001" customHeight="1" x14ac:dyDescent="0.25">
      <c r="A9" s="119"/>
      <c r="B9" s="119"/>
      <c r="C9" s="119"/>
      <c r="D9" s="119"/>
      <c r="E9" s="119"/>
      <c r="F9" s="119"/>
      <c r="G9" s="119"/>
    </row>
    <row r="10" spans="1:7" ht="45" customHeight="1" x14ac:dyDescent="0.25">
      <c r="A10" s="120" t="s">
        <v>249</v>
      </c>
      <c r="B10" s="120"/>
      <c r="C10" s="120"/>
      <c r="D10" s="120"/>
      <c r="E10" s="120"/>
      <c r="F10" s="120"/>
      <c r="G10" s="120"/>
    </row>
    <row r="11" spans="1:7" ht="45" customHeight="1" x14ac:dyDescent="0.25">
      <c r="A11" s="120" t="s">
        <v>250</v>
      </c>
      <c r="B11" s="121"/>
      <c r="C11" s="121"/>
      <c r="D11" s="121"/>
      <c r="E11" s="121"/>
      <c r="F11" s="121"/>
      <c r="G11" s="121"/>
    </row>
    <row r="12" spans="1:7" ht="45" customHeight="1" x14ac:dyDescent="0.25">
      <c r="A12" s="120" t="s">
        <v>174</v>
      </c>
      <c r="B12" s="120"/>
      <c r="C12" s="121" t="s">
        <v>175</v>
      </c>
      <c r="D12" s="121"/>
      <c r="E12" s="121"/>
      <c r="F12" s="121"/>
      <c r="G12" s="122"/>
    </row>
    <row r="13" spans="1:7" ht="45" customHeight="1" x14ac:dyDescent="0.25">
      <c r="A13" s="71"/>
      <c r="B13" s="71"/>
      <c r="C13" s="72"/>
      <c r="D13" s="72"/>
      <c r="E13" s="72"/>
      <c r="F13" s="72"/>
      <c r="G13" s="72"/>
    </row>
    <row r="15" spans="1:7" x14ac:dyDescent="0.25">
      <c r="A15" s="38" t="s">
        <v>66</v>
      </c>
      <c r="B15" s="73"/>
      <c r="C15" s="98" t="s">
        <v>89</v>
      </c>
      <c r="D15" s="98"/>
      <c r="E15" s="98"/>
    </row>
    <row r="16" spans="1:7" x14ac:dyDescent="0.25">
      <c r="A16" s="38" t="s">
        <v>67</v>
      </c>
      <c r="B16" s="41" t="str">
        <f>IF(ISBLANK(B15),"",IF(B3=B15,"Kontrolle erfolgreich - check ok","FEHLER - ERROR"))</f>
        <v/>
      </c>
      <c r="C16" s="38" t="s">
        <v>90</v>
      </c>
    </row>
    <row r="17" spans="2:2" x14ac:dyDescent="0.25">
      <c r="B17" s="41" t="str">
        <f>IF(ISBLANK(B15),"",IF(ISERROR(FIND("@",B15,1)),"keine gültige eMail-Adresse",IF((VALUE(FIND("@",B15,1))&gt;1),"","keine gültige eMail-Adresse!")))</f>
        <v/>
      </c>
    </row>
    <row r="18" spans="2:2" x14ac:dyDescent="0.25">
      <c r="B18" s="41" t="str">
        <f>IF(ISBLANK(B15),"",IF(ISERROR(FIND("@",B15,1)),"no valid eMail-adress",IF((VALUE(FIND("@",B15,1))&gt;1),"","no valid eMail-address!")))</f>
        <v/>
      </c>
    </row>
    <row r="19" spans="2:2" x14ac:dyDescent="0.25">
      <c r="B19" s="38" t="str">
        <f>IF(ISBLANK(B15),"",IF(ISERROR(FIND("; ",B15,1)),"",IF((VALUE(FIND("; ",B15,1))&gt;8),"","Achtung - die zweite eMail-Adresse wurde nicht korrekt eingegeben")))</f>
        <v/>
      </c>
    </row>
  </sheetData>
  <sheetProtection algorithmName="SHA-512" hashValue="6UD0eEal/TN5K1iIUKCwJoE07/HWSNFPYC2I8nYX0Ye45VCbby3xVB5c8Lsuh4VITr7QEzXDWGDRVe9TR1iBDA==" saltValue="uCbD/KThNg0zKHlNrTaUKQ=="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2"/>
  <sheetViews>
    <sheetView workbookViewId="0">
      <selection activeCell="B1" sqref="B1"/>
    </sheetView>
  </sheetViews>
  <sheetFormatPr baseColWidth="10" defaultRowHeight="13.8" x14ac:dyDescent="0.25"/>
  <cols>
    <col min="1" max="1" width="39.44140625" bestFit="1" customWidth="1"/>
    <col min="2" max="2" width="33.109375" bestFit="1" customWidth="1"/>
  </cols>
  <sheetData>
    <row r="1" spans="1:7" x14ac:dyDescent="0.25">
      <c r="A1" t="s">
        <v>11</v>
      </c>
      <c r="B1" s="4" t="str">
        <f>IF(ISNUMBER(VALUE(Ergebnisse!G1)),IF(VALUE(Ergebnisse!G1)&gt;0,VALUE(Ergebnisse!G1),""),"")</f>
        <v/>
      </c>
      <c r="D1" t="s">
        <v>18</v>
      </c>
    </row>
    <row r="2" spans="1:7" x14ac:dyDescent="0.25">
      <c r="A2" t="s">
        <v>4</v>
      </c>
      <c r="B2" s="4" t="str">
        <f>IF(ISNUMBER(VALUE(Ergebnisse!G2)),IF(VALUE(Ergebnisse!G2)&gt;0,VALUE(Ergebnisse!G2),""),"")</f>
        <v/>
      </c>
    </row>
    <row r="3" spans="1:7" x14ac:dyDescent="0.25">
      <c r="A3" t="s">
        <v>12</v>
      </c>
      <c r="B3" s="30" t="s">
        <v>107</v>
      </c>
      <c r="D3" t="s">
        <v>17</v>
      </c>
    </row>
    <row r="4" spans="1:7" x14ac:dyDescent="0.25">
      <c r="A4" t="s">
        <v>13</v>
      </c>
      <c r="B4" s="4">
        <f>YEAR(Ergebnisse!E5)</f>
        <v>2022</v>
      </c>
      <c r="D4" s="9">
        <v>2</v>
      </c>
    </row>
    <row r="5" spans="1:7" x14ac:dyDescent="0.25">
      <c r="A5" t="s">
        <v>14</v>
      </c>
      <c r="B5" s="4" t="str">
        <f>D8</f>
        <v>N</v>
      </c>
      <c r="D5" t="str">
        <f>IF(D4=2,"N","J")</f>
        <v>N</v>
      </c>
      <c r="F5">
        <v>1</v>
      </c>
      <c r="G5" s="47" t="s">
        <v>72</v>
      </c>
    </row>
    <row r="6" spans="1:7" x14ac:dyDescent="0.25">
      <c r="A6" t="s">
        <v>43</v>
      </c>
      <c r="B6" s="4">
        <f>Ergebnisse!G3</f>
        <v>1</v>
      </c>
      <c r="F6">
        <v>2</v>
      </c>
      <c r="G6" s="47" t="s">
        <v>73</v>
      </c>
    </row>
    <row r="7" spans="1:7" x14ac:dyDescent="0.25">
      <c r="A7" t="s">
        <v>46</v>
      </c>
      <c r="B7" s="32">
        <f>Ergebnisse!E5</f>
        <v>44899</v>
      </c>
    </row>
    <row r="8" spans="1:7" x14ac:dyDescent="0.25">
      <c r="A8" t="s">
        <v>15</v>
      </c>
      <c r="B8" s="4">
        <v>10</v>
      </c>
      <c r="D8" t="str">
        <f>LEFT(D5,1)</f>
        <v>N</v>
      </c>
    </row>
    <row r="9" spans="1:7" x14ac:dyDescent="0.25">
      <c r="A9" t="s">
        <v>16</v>
      </c>
      <c r="B9" s="4">
        <v>2</v>
      </c>
    </row>
    <row r="10" spans="1:7" x14ac:dyDescent="0.25">
      <c r="A10" t="s">
        <v>251</v>
      </c>
      <c r="B10" s="124">
        <f>Kontakt!B2</f>
        <v>0</v>
      </c>
    </row>
    <row r="11" spans="1:7" x14ac:dyDescent="0.25">
      <c r="A11" t="s">
        <v>252</v>
      </c>
      <c r="B11" s="4">
        <f>IF(Kontakt!B3=Kontakt!B15,Kontakt!B3,0)</f>
        <v>0</v>
      </c>
    </row>
    <row r="12" spans="1:7" x14ac:dyDescent="0.25">
      <c r="A12" s="47" t="s">
        <v>253</v>
      </c>
      <c r="B12" s="4">
        <v>1</v>
      </c>
    </row>
    <row r="13" spans="1:7" x14ac:dyDescent="0.25">
      <c r="A13" t="s">
        <v>22</v>
      </c>
      <c r="B13" s="2" t="str">
        <f>Ergebnisse!A19</f>
        <v>Wasser</v>
      </c>
      <c r="C13" s="2" t="str">
        <f>Ergebnisse!B19</f>
        <v>g/100 g Probe</v>
      </c>
    </row>
    <row r="14" spans="1:7" x14ac:dyDescent="0.25">
      <c r="A14" t="s">
        <v>23</v>
      </c>
      <c r="B14" s="2" t="str">
        <f>Ergebnisse!A20</f>
        <v>Asche</v>
      </c>
      <c r="C14" s="2" t="str">
        <f>Ergebnisse!B20</f>
        <v>g/100 g Probe</v>
      </c>
    </row>
    <row r="15" spans="1:7" x14ac:dyDescent="0.25">
      <c r="A15" t="s">
        <v>24</v>
      </c>
      <c r="B15" s="2" t="str">
        <f>Ergebnisse!A21</f>
        <v>pH-Wert</v>
      </c>
      <c r="C15" s="2" t="str">
        <f>Ergebnisse!B21</f>
        <v>ohne</v>
      </c>
    </row>
    <row r="16" spans="1:7" x14ac:dyDescent="0.25">
      <c r="A16" t="s">
        <v>31</v>
      </c>
      <c r="B16" s="2" t="str">
        <f>Ergebnisse!A22</f>
        <v>Säuregrad 7 (Titration bis pH 7,0)</v>
      </c>
      <c r="C16" s="2" t="str">
        <f>Ergebnisse!B22</f>
        <v>mmol/kg TM</v>
      </c>
    </row>
    <row r="17" spans="1:3" x14ac:dyDescent="0.25">
      <c r="A17" t="s">
        <v>32</v>
      </c>
      <c r="B17" s="2" t="str">
        <f>Ergebnisse!A23</f>
        <v>Wasserlöslicher Extraktanteil</v>
      </c>
      <c r="C17" s="2" t="str">
        <f>Ergebnisse!B23</f>
        <v>g/100 g TM</v>
      </c>
    </row>
    <row r="18" spans="1:3" x14ac:dyDescent="0.25">
      <c r="A18" t="s">
        <v>33</v>
      </c>
      <c r="B18" s="2" t="str">
        <f>Ergebnisse!A24</f>
        <v>Coffein</v>
      </c>
      <c r="C18" s="2" t="str">
        <f>Ergebnisse!B24</f>
        <v>g/100 g Probe</v>
      </c>
    </row>
    <row r="19" spans="1:3" x14ac:dyDescent="0.25">
      <c r="A19" t="s">
        <v>34</v>
      </c>
      <c r="B19" s="2" t="str">
        <f>Ergebnisse!A25</f>
        <v>Chlorogensäuren,
Summe von 6 Analyten (A)</v>
      </c>
      <c r="C19" s="2" t="str">
        <f>Ergebnisse!B25</f>
        <v>g/100 g TM</v>
      </c>
    </row>
    <row r="20" spans="1:3" x14ac:dyDescent="0.25">
      <c r="A20" t="s">
        <v>35</v>
      </c>
      <c r="B20" s="2" t="str">
        <f>Ergebnisse!A26</f>
        <v>Chlorogensäuren,
Summe von 11 Analyten (B)</v>
      </c>
      <c r="C20" s="2" t="str">
        <f>Ergebnisse!B26</f>
        <v>g/100 g TM</v>
      </c>
    </row>
    <row r="21" spans="1:3" x14ac:dyDescent="0.25">
      <c r="A21" t="s">
        <v>201</v>
      </c>
      <c r="B21" s="2" t="str">
        <f>Ergebnisse!A27</f>
        <v>Acrylamid</v>
      </c>
      <c r="C21" s="2" t="str">
        <f>Ergebnisse!B27</f>
        <v>µg/kg Probe</v>
      </c>
    </row>
    <row r="22" spans="1:3" x14ac:dyDescent="0.25">
      <c r="A22" t="s">
        <v>237</v>
      </c>
      <c r="B22" s="2" t="str">
        <f>Ergebnisse!A28</f>
        <v>16-O-Methylcafestol</v>
      </c>
      <c r="C22" s="2" t="str">
        <f>Ergebnisse!B28</f>
        <v>mg/kg Probe</v>
      </c>
    </row>
  </sheetData>
  <sheetProtection algorithmName="SHA-512" hashValue="At4KQnwNBuXGZZtYKEfwwzk8iTvAVTODhPNypsV4iJZqMgYXIcSOI9Goe4O7ztpgInSPhtXwlySDTOmBmGAuhQ==" saltValue="FhLV6V7TZ6Ok0DD2mefZ5w==" spinCount="100000" sheet="1" objects="1" scenarios="1"/>
  <phoneticPr fontId="0" type="noConversion"/>
  <pageMargins left="0.78740157499999996" right="0.78740157499999996" top="0.984251969" bottom="0.984251969" header="0.4921259845" footer="0.4921259845"/>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51"/>
  <sheetViews>
    <sheetView zoomScale="115" zoomScaleNormal="115" workbookViewId="0">
      <selection activeCell="G1" sqref="G1"/>
    </sheetView>
  </sheetViews>
  <sheetFormatPr baseColWidth="10" defaultColWidth="11.44140625" defaultRowHeight="13.8" x14ac:dyDescent="0.25"/>
  <cols>
    <col min="1" max="1" width="36.88671875" style="14" customWidth="1"/>
    <col min="2" max="2" width="17.33203125" style="14" customWidth="1"/>
    <col min="3" max="3" width="13" style="14" bestFit="1" customWidth="1"/>
    <col min="4" max="5" width="15.6640625" style="14" customWidth="1"/>
    <col min="6" max="6" width="13.33203125" style="14" customWidth="1"/>
    <col min="7" max="7" width="14.6640625" style="14" customWidth="1"/>
    <col min="8" max="8" width="8.6640625" style="14" customWidth="1"/>
    <col min="9" max="9" width="3.6640625" style="14" customWidth="1"/>
    <col min="10" max="10" width="11.6640625" style="14" customWidth="1"/>
    <col min="11" max="16384" width="11.44140625" style="14"/>
  </cols>
  <sheetData>
    <row r="1" spans="1:8" ht="21.9" customHeight="1" x14ac:dyDescent="0.4">
      <c r="A1" s="10" t="s">
        <v>0</v>
      </c>
      <c r="B1" s="11"/>
      <c r="E1" s="12" t="s">
        <v>3</v>
      </c>
      <c r="F1" s="13"/>
      <c r="G1" s="77" t="s">
        <v>242</v>
      </c>
    </row>
    <row r="2" spans="1:8" ht="21.9" customHeight="1" x14ac:dyDescent="0.4">
      <c r="A2" s="10" t="s">
        <v>164</v>
      </c>
      <c r="B2" s="11"/>
      <c r="E2" s="12" t="s">
        <v>4</v>
      </c>
      <c r="F2" s="13"/>
      <c r="G2" s="77" t="s">
        <v>242</v>
      </c>
    </row>
    <row r="3" spans="1:8" ht="21.9" customHeight="1" x14ac:dyDescent="0.4">
      <c r="A3" s="10"/>
      <c r="B3" s="11"/>
      <c r="E3" s="107" t="s">
        <v>62</v>
      </c>
      <c r="F3" s="107"/>
      <c r="G3" s="42">
        <v>1</v>
      </c>
    </row>
    <row r="4" spans="1:8" ht="21.9" customHeight="1" x14ac:dyDescent="0.35">
      <c r="A4" s="12" t="s">
        <v>9</v>
      </c>
      <c r="B4" s="111" t="s">
        <v>5</v>
      </c>
      <c r="C4" s="111"/>
      <c r="E4" s="43"/>
      <c r="F4" s="43" t="str">
        <f>IF(G1="?","",IF(ISNUMBER(VALUE(G1)),"","Bitte nur Ziffern eingeben (numbers only)"))</f>
        <v/>
      </c>
      <c r="G4" s="28"/>
      <c r="H4" s="15"/>
    </row>
    <row r="5" spans="1:8" ht="21.9" customHeight="1" x14ac:dyDescent="0.35">
      <c r="A5" s="15" t="s">
        <v>71</v>
      </c>
      <c r="E5" s="123">
        <v>44899</v>
      </c>
      <c r="F5" s="43" t="str">
        <f>IF(G2="?","",IF(ISNUMBER(VALUE(G2)),"","Bitte nur Ziffern eingeben (numbers only)"))</f>
        <v/>
      </c>
      <c r="G5" s="13"/>
      <c r="H5" s="15"/>
    </row>
    <row r="6" spans="1:8" ht="12.15" customHeight="1" x14ac:dyDescent="0.25"/>
    <row r="7" spans="1:8" s="17" customFormat="1" ht="39.9" customHeight="1" x14ac:dyDescent="0.25">
      <c r="A7" s="108" t="s">
        <v>74</v>
      </c>
      <c r="B7" s="108"/>
      <c r="C7" s="108"/>
      <c r="D7" s="108"/>
      <c r="E7" s="108"/>
      <c r="F7" s="108"/>
      <c r="G7" s="108"/>
    </row>
    <row r="8" spans="1:8" s="17" customFormat="1" ht="39.9" customHeight="1" x14ac:dyDescent="0.25">
      <c r="A8" s="108" t="s">
        <v>94</v>
      </c>
      <c r="B8" s="108"/>
      <c r="C8" s="108"/>
      <c r="D8" s="108"/>
      <c r="E8" s="108"/>
      <c r="F8" s="108"/>
      <c r="G8" s="108"/>
    </row>
    <row r="9" spans="1:8" s="17" customFormat="1" ht="39.9" customHeight="1" x14ac:dyDescent="0.25">
      <c r="A9" s="109" t="s">
        <v>75</v>
      </c>
      <c r="B9" s="110"/>
      <c r="C9" s="110"/>
      <c r="D9" s="110"/>
      <c r="E9" s="110"/>
      <c r="F9" s="110"/>
      <c r="G9" s="110"/>
    </row>
    <row r="10" spans="1:8" s="17" customFormat="1" ht="39.9" customHeight="1" x14ac:dyDescent="0.25">
      <c r="A10" s="109" t="s">
        <v>76</v>
      </c>
      <c r="B10" s="110"/>
      <c r="C10" s="110"/>
      <c r="D10" s="110"/>
      <c r="E10" s="110"/>
      <c r="F10" s="110"/>
      <c r="G10" s="110"/>
    </row>
    <row r="11" spans="1:8" s="17" customFormat="1" ht="39.9" customHeight="1" x14ac:dyDescent="0.25">
      <c r="A11" s="109" t="s">
        <v>68</v>
      </c>
      <c r="B11" s="110"/>
      <c r="C11" s="110"/>
      <c r="D11" s="110"/>
      <c r="E11" s="110"/>
      <c r="F11" s="110"/>
      <c r="G11" s="110"/>
    </row>
    <row r="12" spans="1:8" s="17" customFormat="1" ht="39.9" customHeight="1" x14ac:dyDescent="0.25">
      <c r="A12" s="109" t="s">
        <v>77</v>
      </c>
      <c r="B12" s="110"/>
      <c r="C12" s="110"/>
      <c r="D12" s="110"/>
      <c r="E12" s="110"/>
      <c r="F12" s="110"/>
      <c r="G12" s="110"/>
    </row>
    <row r="13" spans="1:8" s="17" customFormat="1" ht="20.100000000000001" customHeight="1" x14ac:dyDescent="0.25">
      <c r="A13" s="99"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99"/>
      <c r="C13" s="99"/>
      <c r="D13" s="99"/>
      <c r="E13" s="99"/>
      <c r="F13" s="99"/>
      <c r="G13" s="99"/>
    </row>
    <row r="14" spans="1:8" s="17" customFormat="1" ht="20.100000000000001" customHeight="1" x14ac:dyDescent="0.25">
      <c r="A14" s="99" t="str">
        <f>IF(OR(OR(G1="?",ISBLANK(G1)),OR(G2="?",ISBLANK(G2))),"Nur wenn diese beiden Felder korrekt ausgefüllt sind, kann der Absender dieser Tabelle identifiziert werden.","")</f>
        <v>Nur wenn diese beiden Felder korrekt ausgefüllt sind, kann der Absender dieser Tabelle identifiziert werden.</v>
      </c>
      <c r="B14" s="99"/>
      <c r="C14" s="99"/>
      <c r="D14" s="99"/>
      <c r="E14" s="99"/>
      <c r="F14" s="99"/>
      <c r="G14" s="99"/>
    </row>
    <row r="15" spans="1:8" s="17" customFormat="1" ht="39.9" customHeight="1" x14ac:dyDescent="0.35">
      <c r="A15" s="105" t="s">
        <v>93</v>
      </c>
      <c r="B15" s="105"/>
      <c r="C15" s="105"/>
      <c r="D15" s="105"/>
      <c r="E15" s="105"/>
      <c r="F15" s="105"/>
      <c r="G15" s="46"/>
    </row>
    <row r="16" spans="1:8" s="17" customFormat="1" ht="18" customHeight="1" x14ac:dyDescent="0.25">
      <c r="A16" s="99" t="str">
        <f>IF(Teilnehmerdaten!D4=1,"Wählen Sie Aktualisierung nur aus, wenn Ihnen vom Ergebnisserver bereits eine Auswertenummer zugesendet wurde!","")</f>
        <v/>
      </c>
      <c r="B16" s="99"/>
      <c r="C16" s="99"/>
      <c r="D16" s="99"/>
      <c r="E16" s="99"/>
      <c r="F16" s="99"/>
      <c r="G16" s="99"/>
    </row>
    <row r="17" spans="1:10" ht="18" customHeight="1" x14ac:dyDescent="0.3">
      <c r="A17" s="106" t="str">
        <f>IF(Teilnehmerdaten!D4=1,"Choose Aktualisierung only in cases you already sent results and the system mailed back an evaluation number!","")</f>
        <v/>
      </c>
      <c r="B17" s="106"/>
      <c r="C17" s="106"/>
      <c r="D17" s="106"/>
      <c r="E17" s="106"/>
      <c r="F17" s="106"/>
      <c r="G17" s="106"/>
    </row>
    <row r="18" spans="1:10" s="21" customFormat="1" ht="39.9" customHeight="1" x14ac:dyDescent="0.3">
      <c r="A18" s="21" t="s">
        <v>1</v>
      </c>
      <c r="B18" s="21" t="s">
        <v>2</v>
      </c>
      <c r="C18" s="22" t="s">
        <v>45</v>
      </c>
      <c r="D18" s="22" t="s">
        <v>6</v>
      </c>
      <c r="E18" s="22" t="s">
        <v>7</v>
      </c>
      <c r="F18" s="22" t="s">
        <v>8</v>
      </c>
      <c r="G18" s="23" t="s">
        <v>105</v>
      </c>
      <c r="H18" s="24"/>
      <c r="I18" s="22"/>
    </row>
    <row r="19" spans="1:10" s="21" customFormat="1" ht="28.2" customHeight="1" x14ac:dyDescent="0.3">
      <c r="A19" s="25" t="s">
        <v>95</v>
      </c>
      <c r="B19" s="25" t="s">
        <v>114</v>
      </c>
      <c r="C19" s="31">
        <v>3</v>
      </c>
      <c r="D19" s="44"/>
      <c r="E19" s="44"/>
      <c r="F19" s="31">
        <f>Wasser!$B$1</f>
        <v>26</v>
      </c>
      <c r="G19" s="52"/>
      <c r="H19" s="27">
        <f>Wasser!$C$1</f>
        <v>25</v>
      </c>
      <c r="I19" s="26"/>
      <c r="J19" s="26"/>
    </row>
    <row r="20" spans="1:10" s="21" customFormat="1" ht="28.2" customHeight="1" x14ac:dyDescent="0.3">
      <c r="A20" s="25" t="s">
        <v>96</v>
      </c>
      <c r="B20" s="25" t="s">
        <v>114</v>
      </c>
      <c r="C20" s="31">
        <v>3</v>
      </c>
      <c r="D20" s="44"/>
      <c r="E20" s="44"/>
      <c r="F20" s="31">
        <f>Asche!B1</f>
        <v>17</v>
      </c>
      <c r="G20" s="31">
        <f>Asche!B29</f>
        <v>11</v>
      </c>
      <c r="H20" s="27">
        <f>Asche!$C$1</f>
        <v>16</v>
      </c>
      <c r="I20" s="66">
        <f>Asche!C29</f>
        <v>10</v>
      </c>
      <c r="J20" s="26"/>
    </row>
    <row r="21" spans="1:10" s="21" customFormat="1" ht="28.2" customHeight="1" x14ac:dyDescent="0.3">
      <c r="A21" s="25" t="s">
        <v>108</v>
      </c>
      <c r="B21" s="25" t="s">
        <v>113</v>
      </c>
      <c r="C21" s="31">
        <v>3</v>
      </c>
      <c r="D21" s="44"/>
      <c r="E21" s="44"/>
      <c r="F21" s="31">
        <f>'PH-Wert'!B1</f>
        <v>7</v>
      </c>
      <c r="G21" s="52"/>
      <c r="H21" s="27">
        <f>'PH-Wert'!$C$1</f>
        <v>6</v>
      </c>
      <c r="I21" s="26"/>
      <c r="J21" s="26"/>
    </row>
    <row r="22" spans="1:10" s="21" customFormat="1" ht="28.2" customHeight="1" x14ac:dyDescent="0.3">
      <c r="A22" s="25" t="s">
        <v>156</v>
      </c>
      <c r="B22" s="74" t="s">
        <v>214</v>
      </c>
      <c r="C22" s="31">
        <v>3</v>
      </c>
      <c r="D22" s="44"/>
      <c r="E22" s="44"/>
      <c r="F22" s="31">
        <f>Saeuregrad!$B$1</f>
        <v>8</v>
      </c>
      <c r="G22" s="52"/>
      <c r="H22" s="27">
        <f>Saeuregrad!$C$1</f>
        <v>7</v>
      </c>
      <c r="I22" s="26"/>
      <c r="J22" s="26"/>
    </row>
    <row r="23" spans="1:10" s="21" customFormat="1" ht="28.2" customHeight="1" x14ac:dyDescent="0.3">
      <c r="A23" s="25" t="s">
        <v>110</v>
      </c>
      <c r="B23" s="25" t="s">
        <v>115</v>
      </c>
      <c r="C23" s="31">
        <v>3</v>
      </c>
      <c r="D23" s="44"/>
      <c r="E23" s="44"/>
      <c r="F23" s="31">
        <f>Parameter5!B1</f>
        <v>7</v>
      </c>
      <c r="G23" s="52"/>
      <c r="H23" s="27">
        <f>Parameter5!C1</f>
        <v>6</v>
      </c>
      <c r="I23" s="26"/>
      <c r="J23" s="26"/>
    </row>
    <row r="24" spans="1:10" s="21" customFormat="1" ht="28.2" customHeight="1" x14ac:dyDescent="0.3">
      <c r="A24" s="25" t="s">
        <v>111</v>
      </c>
      <c r="B24" s="25" t="s">
        <v>114</v>
      </c>
      <c r="C24" s="31">
        <v>3</v>
      </c>
      <c r="D24" s="44"/>
      <c r="E24" s="44"/>
      <c r="F24" s="31">
        <f>Coffein!B1</f>
        <v>17</v>
      </c>
      <c r="G24" s="52"/>
      <c r="H24" s="27">
        <f>Coffein!C1</f>
        <v>16</v>
      </c>
      <c r="I24" s="26"/>
      <c r="J24" s="26"/>
    </row>
    <row r="25" spans="1:10" s="21" customFormat="1" ht="45" customHeight="1" x14ac:dyDescent="0.3">
      <c r="A25" s="25" t="s">
        <v>202</v>
      </c>
      <c r="B25" s="25" t="s">
        <v>115</v>
      </c>
      <c r="C25" s="31">
        <v>3</v>
      </c>
      <c r="D25" s="44"/>
      <c r="E25" s="44"/>
      <c r="F25" s="31">
        <f>Chlorgen06!B1</f>
        <v>8</v>
      </c>
      <c r="G25" s="52"/>
      <c r="H25" s="27">
        <f>Chlorgen06!C1</f>
        <v>7</v>
      </c>
    </row>
    <row r="26" spans="1:10" s="21" customFormat="1" ht="45" customHeight="1" x14ac:dyDescent="0.3">
      <c r="A26" s="25" t="s">
        <v>203</v>
      </c>
      <c r="B26" s="25" t="s">
        <v>115</v>
      </c>
      <c r="C26" s="31">
        <v>3</v>
      </c>
      <c r="D26" s="44"/>
      <c r="E26" s="44"/>
      <c r="F26" s="31">
        <f>Chlorogen11!B1</f>
        <v>8</v>
      </c>
      <c r="G26" s="52"/>
      <c r="H26" s="27">
        <f>Chlorogen11!C1</f>
        <v>7</v>
      </c>
    </row>
    <row r="27" spans="1:10" s="21" customFormat="1" ht="28.05" customHeight="1" x14ac:dyDescent="0.3">
      <c r="A27" s="25" t="s">
        <v>112</v>
      </c>
      <c r="B27" s="25" t="s">
        <v>116</v>
      </c>
      <c r="C27" s="31">
        <v>3</v>
      </c>
      <c r="D27" s="44"/>
      <c r="E27" s="44"/>
      <c r="F27" s="31">
        <f>Acrylamid!B1</f>
        <v>21</v>
      </c>
      <c r="G27" s="52"/>
      <c r="H27" s="27">
        <f>Acrylamid!C1</f>
        <v>20</v>
      </c>
    </row>
    <row r="28" spans="1:10" s="21" customFormat="1" ht="28.05" customHeight="1" x14ac:dyDescent="0.3">
      <c r="A28" s="25" t="s">
        <v>216</v>
      </c>
      <c r="B28" s="25" t="s">
        <v>215</v>
      </c>
      <c r="C28" s="31">
        <v>3</v>
      </c>
      <c r="D28" s="44"/>
      <c r="E28" s="44"/>
      <c r="F28" s="31">
        <f>Cafestol!B1</f>
        <v>5</v>
      </c>
      <c r="G28" s="52"/>
      <c r="H28" s="27">
        <f>Cafestol!C1</f>
        <v>4</v>
      </c>
    </row>
    <row r="29" spans="1:10" ht="75" customHeight="1" x14ac:dyDescent="0.25">
      <c r="A29" s="112" t="s">
        <v>217</v>
      </c>
      <c r="B29" s="113"/>
      <c r="C29" s="113"/>
      <c r="D29" s="113"/>
      <c r="E29" s="113"/>
      <c r="F29" s="113"/>
      <c r="G29" s="113"/>
      <c r="H29" s="113"/>
    </row>
    <row r="30" spans="1:10" ht="25.05" customHeight="1" x14ac:dyDescent="0.3">
      <c r="A30" s="16" t="s">
        <v>69</v>
      </c>
    </row>
    <row r="31" spans="1:10" ht="19.05" customHeight="1" x14ac:dyDescent="0.25">
      <c r="A31" s="75" t="s">
        <v>95</v>
      </c>
      <c r="B31" s="100"/>
      <c r="C31" s="100"/>
      <c r="D31" s="100"/>
      <c r="E31" s="100"/>
      <c r="F31" s="100"/>
      <c r="G31" s="100"/>
      <c r="H31" s="100"/>
      <c r="I31" s="19" t="b">
        <f>ISBLANK(VLOOKUP(F19,Wasser!A3:C34,3))</f>
        <v>1</v>
      </c>
    </row>
    <row r="32" spans="1:10" ht="25.05" customHeight="1" x14ac:dyDescent="0.25">
      <c r="A32" s="18" t="str">
        <f>IF(F19=H19,"bitte eingeben:",IF(I31,"","Art der Modifikation:"))</f>
        <v/>
      </c>
      <c r="B32" s="101"/>
      <c r="C32" s="101"/>
      <c r="D32" s="101"/>
      <c r="E32" s="101"/>
      <c r="F32" s="101"/>
      <c r="G32" s="101"/>
      <c r="H32" s="101"/>
      <c r="I32" s="19"/>
    </row>
    <row r="33" spans="1:9" ht="19.05" customHeight="1" x14ac:dyDescent="0.25">
      <c r="A33" s="75" t="s">
        <v>96</v>
      </c>
      <c r="B33" s="100"/>
      <c r="C33" s="100"/>
      <c r="D33" s="100"/>
      <c r="E33" s="100"/>
      <c r="F33" s="100"/>
      <c r="G33" s="100"/>
      <c r="H33" s="100"/>
      <c r="I33" s="19" t="b">
        <f>ISBLANK(VLOOKUP(F20,Asche!A3:C28,3))</f>
        <v>1</v>
      </c>
    </row>
    <row r="34" spans="1:9" ht="19.05" customHeight="1" x14ac:dyDescent="0.25">
      <c r="A34" s="75" t="s">
        <v>106</v>
      </c>
      <c r="B34" s="56"/>
      <c r="C34" s="56"/>
      <c r="D34" s="56"/>
      <c r="E34" s="56"/>
      <c r="F34" s="56"/>
      <c r="G34" s="56"/>
      <c r="H34" s="56"/>
      <c r="I34" s="19"/>
    </row>
    <row r="35" spans="1:9" ht="25.05" customHeight="1" x14ac:dyDescent="0.25">
      <c r="A35" s="18" t="str">
        <f>IF(F20=H20,"bitte eingeben:",IF(I33,"","Art der Modifikation:"))</f>
        <v/>
      </c>
      <c r="B35" s="101"/>
      <c r="C35" s="101"/>
      <c r="D35" s="101"/>
      <c r="E35" s="101"/>
      <c r="F35" s="101"/>
      <c r="G35" s="101"/>
      <c r="H35" s="101"/>
      <c r="I35" s="19"/>
    </row>
    <row r="36" spans="1:9" ht="19.05" customHeight="1" x14ac:dyDescent="0.25">
      <c r="A36" s="75" t="s">
        <v>108</v>
      </c>
      <c r="B36" s="102"/>
      <c r="C36" s="102"/>
      <c r="D36" s="102"/>
      <c r="E36" s="102"/>
      <c r="F36" s="102"/>
      <c r="G36" s="102"/>
      <c r="H36" s="102"/>
      <c r="I36" s="19" t="b">
        <f>ISBLANK(VLOOKUP(F21,'PH-Wert'!A3:C20,3))</f>
        <v>1</v>
      </c>
    </row>
    <row r="37" spans="1:9" ht="25.05" customHeight="1" x14ac:dyDescent="0.25">
      <c r="A37" s="18" t="str">
        <f>IF(F21=H21,"bitte eingeben:",IF(I36,"","Art der Modifikation:"))</f>
        <v/>
      </c>
      <c r="B37" s="101"/>
      <c r="C37" s="101"/>
      <c r="D37" s="101"/>
      <c r="E37" s="101"/>
      <c r="F37" s="101"/>
      <c r="G37" s="101"/>
      <c r="H37" s="101"/>
      <c r="I37" s="19"/>
    </row>
    <row r="38" spans="1:9" ht="19.05" customHeight="1" x14ac:dyDescent="0.25">
      <c r="A38" s="75" t="s">
        <v>109</v>
      </c>
      <c r="B38" s="114"/>
      <c r="C38" s="114"/>
      <c r="D38" s="114"/>
      <c r="E38" s="114"/>
      <c r="F38" s="114"/>
      <c r="G38" s="114"/>
      <c r="H38" s="114"/>
      <c r="I38" s="19" t="b">
        <f>ISBLANK(VLOOKUP(F22,Saeuregrad!A3:C15,3))</f>
        <v>1</v>
      </c>
    </row>
    <row r="39" spans="1:9" ht="25.05" customHeight="1" x14ac:dyDescent="0.25">
      <c r="A39" s="18" t="str">
        <f>IF(F22=H22,"bitte eingeben:",IF(I38,"","Art der Modifikation:"))</f>
        <v/>
      </c>
      <c r="B39" s="103"/>
      <c r="C39" s="103"/>
      <c r="D39" s="103"/>
      <c r="E39" s="103"/>
      <c r="F39" s="103"/>
      <c r="G39" s="103"/>
      <c r="H39" s="103"/>
      <c r="I39" s="19"/>
    </row>
    <row r="40" spans="1:9" ht="19.05" customHeight="1" x14ac:dyDescent="0.25">
      <c r="A40" s="75" t="s">
        <v>110</v>
      </c>
      <c r="B40" s="102"/>
      <c r="C40" s="102"/>
      <c r="D40" s="102"/>
      <c r="E40" s="102"/>
      <c r="F40" s="102"/>
      <c r="G40" s="102"/>
      <c r="H40" s="102"/>
      <c r="I40" s="19" t="b">
        <f>ISBLANK(VLOOKUP(F23,Parameter5!A3:C23,3))</f>
        <v>1</v>
      </c>
    </row>
    <row r="41" spans="1:9" ht="25.05" customHeight="1" x14ac:dyDescent="0.25">
      <c r="A41" s="18" t="str">
        <f>IF(F23=H23,"bitte eingeben:",IF(I40,"","Art der Modifikation:"))</f>
        <v/>
      </c>
      <c r="B41" s="103"/>
      <c r="C41" s="103"/>
      <c r="D41" s="103"/>
      <c r="E41" s="103"/>
      <c r="F41" s="103"/>
      <c r="G41" s="103"/>
      <c r="H41" s="103"/>
      <c r="I41" s="19"/>
    </row>
    <row r="42" spans="1:9" ht="19.05" customHeight="1" x14ac:dyDescent="0.25">
      <c r="A42" s="75" t="s">
        <v>111</v>
      </c>
      <c r="B42" s="102"/>
      <c r="C42" s="102"/>
      <c r="D42" s="102"/>
      <c r="E42" s="102"/>
      <c r="F42" s="102"/>
      <c r="G42" s="102"/>
      <c r="H42" s="102"/>
      <c r="I42" s="19" t="b">
        <f>ISBLANK(VLOOKUP(F24,Coffein!A3:C28,3))</f>
        <v>1</v>
      </c>
    </row>
    <row r="43" spans="1:9" ht="25.05" customHeight="1" x14ac:dyDescent="0.25">
      <c r="A43" s="18" t="str">
        <f>IF(F24=H24,"bitte eingeben:",IF(I42,"","Art der Modifikation:"))</f>
        <v/>
      </c>
      <c r="B43" s="101"/>
      <c r="C43" s="101"/>
      <c r="D43" s="101"/>
      <c r="E43" s="101"/>
      <c r="F43" s="101"/>
      <c r="G43" s="101"/>
      <c r="H43" s="101"/>
      <c r="I43" s="19"/>
    </row>
    <row r="44" spans="1:9" ht="19.05" customHeight="1" x14ac:dyDescent="0.25">
      <c r="A44" s="75" t="s">
        <v>199</v>
      </c>
      <c r="B44" s="102"/>
      <c r="C44" s="102"/>
      <c r="D44" s="102"/>
      <c r="E44" s="102"/>
      <c r="F44" s="102"/>
      <c r="G44" s="102"/>
      <c r="H44" s="102"/>
      <c r="I44" s="19" t="b">
        <f>ISBLANK(VLOOKUP(F25,Chlorgen06!A3:C11,3))</f>
        <v>1</v>
      </c>
    </row>
    <row r="45" spans="1:9" ht="25.05" customHeight="1" x14ac:dyDescent="0.25">
      <c r="A45" s="18" t="str">
        <f>IF(F25=H25,"bitte eingeben:",IF(I44,"","Art der Modifikation:"))</f>
        <v/>
      </c>
      <c r="B45" s="101"/>
      <c r="C45" s="101"/>
      <c r="D45" s="101"/>
      <c r="E45" s="101"/>
      <c r="F45" s="101"/>
      <c r="G45" s="101"/>
      <c r="H45" s="101"/>
    </row>
    <row r="46" spans="1:9" ht="19.05" customHeight="1" x14ac:dyDescent="0.25">
      <c r="A46" s="75" t="s">
        <v>200</v>
      </c>
      <c r="B46" s="104"/>
      <c r="C46" s="104"/>
      <c r="D46" s="104"/>
      <c r="E46" s="104"/>
      <c r="F46" s="104"/>
      <c r="G46" s="104"/>
      <c r="H46" s="104"/>
      <c r="I46" s="19" t="b">
        <f>ISBLANK(VLOOKUP(F26,Chlorogen11!A3:C11,3))</f>
        <v>1</v>
      </c>
    </row>
    <row r="47" spans="1:9" ht="25.05" customHeight="1" x14ac:dyDescent="0.25">
      <c r="A47" s="18" t="str">
        <f>IF(F26=H26,"bitte eingeben:",IF(I46,"","Art der Modifikation:"))</f>
        <v/>
      </c>
      <c r="B47" s="101"/>
      <c r="C47" s="101"/>
      <c r="D47" s="101"/>
      <c r="E47" s="101"/>
      <c r="F47" s="101"/>
      <c r="G47" s="101"/>
      <c r="H47" s="101"/>
    </row>
    <row r="48" spans="1:9" ht="19.2" customHeight="1" x14ac:dyDescent="0.25">
      <c r="A48" s="75" t="s">
        <v>112</v>
      </c>
      <c r="B48" s="102"/>
      <c r="C48" s="102"/>
      <c r="D48" s="102"/>
      <c r="E48" s="102"/>
      <c r="F48" s="102"/>
      <c r="G48" s="102"/>
      <c r="H48" s="102"/>
      <c r="I48" s="19" t="b">
        <f>ISBLANK(VLOOKUP(F27,Acrylamid!A3:C27,3))</f>
        <v>1</v>
      </c>
    </row>
    <row r="49" spans="1:9" ht="25.05" customHeight="1" x14ac:dyDescent="0.25">
      <c r="A49" s="18" t="str">
        <f>IF(F27=H27,"bitte eingeben:",IF(I48,"","Art der Modifikation:"))</f>
        <v/>
      </c>
      <c r="B49" s="101"/>
      <c r="C49" s="101"/>
      <c r="D49" s="101"/>
      <c r="E49" s="101"/>
      <c r="F49" s="101"/>
      <c r="G49" s="101"/>
      <c r="H49" s="101"/>
      <c r="I49" s="19"/>
    </row>
    <row r="50" spans="1:9" ht="15.6" x14ac:dyDescent="0.25">
      <c r="A50" s="75" t="s">
        <v>216</v>
      </c>
      <c r="B50" s="102"/>
      <c r="C50" s="102"/>
      <c r="D50" s="102"/>
      <c r="E50" s="102"/>
      <c r="F50" s="102"/>
      <c r="G50" s="102"/>
      <c r="H50" s="102"/>
      <c r="I50" s="19" t="b">
        <f>ISBLANK(VLOOKUP(F28,Cafestol!A3:C7,3))</f>
        <v>1</v>
      </c>
    </row>
    <row r="51" spans="1:9" ht="25.05" customHeight="1" x14ac:dyDescent="0.25">
      <c r="A51" s="18" t="str">
        <f>IF(F28=H28,"bitte eingeben:",IF(I50,"","Art der Modifikation:"))</f>
        <v/>
      </c>
      <c r="B51" s="101"/>
      <c r="C51" s="101"/>
      <c r="D51" s="101"/>
      <c r="E51" s="101"/>
      <c r="F51" s="101"/>
      <c r="G51" s="101"/>
      <c r="H51" s="101"/>
      <c r="I51" s="19"/>
    </row>
  </sheetData>
  <sheetProtection algorithmName="SHA-512" hashValue="2yfeCMoFec5I1KBrsMUv20g657FsNq7mReEW5FOOx00UJOjQi8oq62ob8LPHQjPMzaWjORud+0uyr7PCkdNzhA==" saltValue="cfEpR4jsYC+0qqqr4ioPOQ==" spinCount="100000" sheet="1" objects="1" scenarios="1"/>
  <mergeCells count="34">
    <mergeCell ref="B50:H50"/>
    <mergeCell ref="B51:H51"/>
    <mergeCell ref="A29:H29"/>
    <mergeCell ref="B35:H35"/>
    <mergeCell ref="B40:H40"/>
    <mergeCell ref="B33:H33"/>
    <mergeCell ref="B49:H49"/>
    <mergeCell ref="B32:H32"/>
    <mergeCell ref="B36:H36"/>
    <mergeCell ref="B38:H38"/>
    <mergeCell ref="E3:F3"/>
    <mergeCell ref="A7:G7"/>
    <mergeCell ref="A11:G11"/>
    <mergeCell ref="A12:G12"/>
    <mergeCell ref="A8:G8"/>
    <mergeCell ref="A9:G9"/>
    <mergeCell ref="A10:G10"/>
    <mergeCell ref="B4:C4"/>
    <mergeCell ref="A13:G13"/>
    <mergeCell ref="B31:H31"/>
    <mergeCell ref="B47:H47"/>
    <mergeCell ref="B48:H48"/>
    <mergeCell ref="B45:H45"/>
    <mergeCell ref="B43:H43"/>
    <mergeCell ref="B42:H42"/>
    <mergeCell ref="B41:H41"/>
    <mergeCell ref="B37:H37"/>
    <mergeCell ref="B39:H39"/>
    <mergeCell ref="B46:H46"/>
    <mergeCell ref="A14:G14"/>
    <mergeCell ref="B44:H44"/>
    <mergeCell ref="A15:F15"/>
    <mergeCell ref="A16:G16"/>
    <mergeCell ref="A17:G17"/>
  </mergeCells>
  <phoneticPr fontId="0" type="noConversion"/>
  <conditionalFormatting sqref="H19:H20 H23:H24">
    <cfRule type="cellIs" dxfId="31" priority="8" stopIfTrue="1" operator="equal">
      <formula>6</formula>
    </cfRule>
  </conditionalFormatting>
  <conditionalFormatting sqref="J19:J24">
    <cfRule type="cellIs" dxfId="30" priority="9" stopIfTrue="1" operator="equal">
      <formula>15</formula>
    </cfRule>
  </conditionalFormatting>
  <conditionalFormatting sqref="I19:I24">
    <cfRule type="cellIs" dxfId="29" priority="10" stopIfTrue="1" operator="equal">
      <formula>11</formula>
    </cfRule>
  </conditionalFormatting>
  <conditionalFormatting sqref="B36:H36">
    <cfRule type="expression" dxfId="28" priority="11" stopIfTrue="1">
      <formula>$H$19-5=0</formula>
    </cfRule>
  </conditionalFormatting>
  <conditionalFormatting sqref="B38:H38">
    <cfRule type="expression" dxfId="27" priority="12" stopIfTrue="1">
      <formula>$I$19-3=0</formula>
    </cfRule>
  </conditionalFormatting>
  <conditionalFormatting sqref="B40:H40">
    <cfRule type="expression" dxfId="26" priority="13" stopIfTrue="1">
      <formula>$I$19-10=0</formula>
    </cfRule>
  </conditionalFormatting>
  <conditionalFormatting sqref="B42:H42 B44:H44 B48:H48">
    <cfRule type="expression" dxfId="25" priority="14" stopIfTrue="1">
      <formula>$J$19-14=0</formula>
    </cfRule>
  </conditionalFormatting>
  <conditionalFormatting sqref="G19 G21:G25 G27">
    <cfRule type="cellIs" dxfId="24" priority="15" stopIfTrue="1" operator="equal">
      <formula>10</formula>
    </cfRule>
  </conditionalFormatting>
  <conditionalFormatting sqref="F19">
    <cfRule type="expression" dxfId="23" priority="16" stopIfTrue="1">
      <formula>$F$19-$H$19=1</formula>
    </cfRule>
  </conditionalFormatting>
  <conditionalFormatting sqref="F21">
    <cfRule type="expression" dxfId="22" priority="17" stopIfTrue="1">
      <formula>$F$21-$H$21=1</formula>
    </cfRule>
  </conditionalFormatting>
  <conditionalFormatting sqref="F22">
    <cfRule type="expression" dxfId="21" priority="18" stopIfTrue="1">
      <formula>$F$22-$H$22=1</formula>
    </cfRule>
  </conditionalFormatting>
  <conditionalFormatting sqref="F23">
    <cfRule type="expression" dxfId="20" priority="19" stopIfTrue="1">
      <formula>$F$23-$H$23=1</formula>
    </cfRule>
  </conditionalFormatting>
  <conditionalFormatting sqref="F24">
    <cfRule type="expression" dxfId="19" priority="20" stopIfTrue="1">
      <formula>$F$24-$H$24=1</formula>
    </cfRule>
  </conditionalFormatting>
  <conditionalFormatting sqref="F27">
    <cfRule type="expression" dxfId="18" priority="21" stopIfTrue="1">
      <formula>$F$27-$H$27=1</formula>
    </cfRule>
  </conditionalFormatting>
  <conditionalFormatting sqref="F25">
    <cfRule type="expression" dxfId="17" priority="22" stopIfTrue="1">
      <formula>$F$25-$H$25=1</formula>
    </cfRule>
  </conditionalFormatting>
  <conditionalFormatting sqref="B32:H32">
    <cfRule type="expression" dxfId="16" priority="23" stopIfTrue="1">
      <formula>OR($F$19-$H$19=0,NOT(I31))</formula>
    </cfRule>
  </conditionalFormatting>
  <conditionalFormatting sqref="B35:H35">
    <cfRule type="expression" dxfId="15" priority="24" stopIfTrue="1">
      <formula>OR($F$20-$H$20=0,NOT(I33))</formula>
    </cfRule>
  </conditionalFormatting>
  <conditionalFormatting sqref="B37:H37">
    <cfRule type="expression" dxfId="14" priority="25" stopIfTrue="1">
      <formula>OR($F$21-$H$21=0,NOT(I36))</formula>
    </cfRule>
  </conditionalFormatting>
  <conditionalFormatting sqref="B39:H39">
    <cfRule type="expression" dxfId="13" priority="26" stopIfTrue="1">
      <formula>OR($F$22-$H$22=0,NOT(I38))</formula>
    </cfRule>
  </conditionalFormatting>
  <conditionalFormatting sqref="B41:H41">
    <cfRule type="expression" dxfId="12" priority="27" stopIfTrue="1">
      <formula>OR($F$23-$H$23=0,NOT(I40))</formula>
    </cfRule>
  </conditionalFormatting>
  <conditionalFormatting sqref="B43:H43">
    <cfRule type="expression" dxfId="11" priority="28" stopIfTrue="1">
      <formula>OR($F$24-$H$24=0,NOT(I42))</formula>
    </cfRule>
  </conditionalFormatting>
  <conditionalFormatting sqref="B47:H47">
    <cfRule type="expression" dxfId="10" priority="29" stopIfTrue="1">
      <formula>OR($F$26-$H$26=0,NOT(I46))</formula>
    </cfRule>
  </conditionalFormatting>
  <conditionalFormatting sqref="B49:H49">
    <cfRule type="expression" dxfId="9" priority="30" stopIfTrue="1">
      <formula>OR($F$27-$H$27=0,NOT(I48))</formula>
    </cfRule>
  </conditionalFormatting>
  <conditionalFormatting sqref="F20">
    <cfRule type="expression" dxfId="8" priority="32" stopIfTrue="1">
      <formula>$F$20-$H$20=1</formula>
    </cfRule>
  </conditionalFormatting>
  <conditionalFormatting sqref="G20">
    <cfRule type="expression" dxfId="7" priority="33" stopIfTrue="1">
      <formula>$G$20-$I$20=1</formula>
    </cfRule>
  </conditionalFormatting>
  <conditionalFormatting sqref="G26">
    <cfRule type="cellIs" dxfId="6" priority="6" stopIfTrue="1" operator="equal">
      <formula>10</formula>
    </cfRule>
  </conditionalFormatting>
  <conditionalFormatting sqref="F26">
    <cfRule type="expression" dxfId="5" priority="7" stopIfTrue="1">
      <formula>$F$26-$H$26=1</formula>
    </cfRule>
  </conditionalFormatting>
  <conditionalFormatting sqref="B45:H45">
    <cfRule type="expression" dxfId="4" priority="5" stopIfTrue="1">
      <formula>OR($F$25-$H$25=0,NOT(I44))</formula>
    </cfRule>
  </conditionalFormatting>
  <conditionalFormatting sqref="G28">
    <cfRule type="cellIs" dxfId="3" priority="3" stopIfTrue="1" operator="equal">
      <formula>10</formula>
    </cfRule>
  </conditionalFormatting>
  <conditionalFormatting sqref="F28">
    <cfRule type="expression" dxfId="2" priority="4" stopIfTrue="1">
      <formula>$F$27-$H$27=1</formula>
    </cfRule>
  </conditionalFormatting>
  <conditionalFormatting sqref="B50:H50">
    <cfRule type="expression" dxfId="1" priority="1" stopIfTrue="1">
      <formula>$J$19-14=0</formula>
    </cfRule>
  </conditionalFormatting>
  <conditionalFormatting sqref="B51:H51">
    <cfRule type="expression" dxfId="0" priority="2" stopIfTrue="1">
      <formula>OR($F$28-$H$28=0,NOT(I50))</formula>
    </cfRule>
  </conditionalFormatting>
  <hyperlinks>
    <hyperlink ref="B4" r:id="rId1" xr:uid="{00000000-0004-0000-0800-000000000000}"/>
  </hyperlinks>
  <pageMargins left="0.59055118110236227" right="0.59055118110236227" top="0.70866141732283472" bottom="0.70866141732283472" header="0.39370078740157483" footer="0.39370078740157483"/>
  <pageSetup paperSize="9" fitToHeight="3"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7" max="7" man="1"/>
    <brk id="29"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7" r:id="rId5" name="Drop Down 49">
              <controlPr locked="0" defaultSize="0" autoLine="0" autoPict="0">
                <anchor moveWithCells="1">
                  <from>
                    <xdr:col>1</xdr:col>
                    <xdr:colOff>7620</xdr:colOff>
                    <xdr:row>30</xdr:row>
                    <xdr:rowOff>0</xdr:rowOff>
                  </from>
                  <to>
                    <xdr:col>6</xdr:col>
                    <xdr:colOff>967740</xdr:colOff>
                    <xdr:row>30</xdr:row>
                    <xdr:rowOff>213360</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22860</xdr:colOff>
                    <xdr:row>32</xdr:row>
                    <xdr:rowOff>30480</xdr:rowOff>
                  </from>
                  <to>
                    <xdr:col>7</xdr:col>
                    <xdr:colOff>0</xdr:colOff>
                    <xdr:row>32</xdr:row>
                    <xdr:rowOff>236220</xdr:rowOff>
                  </to>
                </anchor>
              </controlPr>
            </control>
          </mc:Choice>
        </mc:AlternateContent>
        <mc:AlternateContent xmlns:mc="http://schemas.openxmlformats.org/markup-compatibility/2006">
          <mc:Choice Requires="x14">
            <control shapeId="2099" r:id="rId7" name="Drop Down 51">
              <controlPr locked="0" defaultSize="0" autoLine="0" autoPict="0">
                <anchor moveWithCells="1">
                  <from>
                    <xdr:col>1</xdr:col>
                    <xdr:colOff>22860</xdr:colOff>
                    <xdr:row>35</xdr:row>
                    <xdr:rowOff>30480</xdr:rowOff>
                  </from>
                  <to>
                    <xdr:col>7</xdr:col>
                    <xdr:colOff>0</xdr:colOff>
                    <xdr:row>35</xdr:row>
                    <xdr:rowOff>236220</xdr:rowOff>
                  </to>
                </anchor>
              </controlPr>
            </control>
          </mc:Choice>
        </mc:AlternateContent>
        <mc:AlternateContent xmlns:mc="http://schemas.openxmlformats.org/markup-compatibility/2006">
          <mc:Choice Requires="x14">
            <control shapeId="2100" r:id="rId8" name="Drop Down 52">
              <controlPr locked="0" defaultSize="0" autoLine="0" autoPict="0">
                <anchor moveWithCells="1">
                  <from>
                    <xdr:col>1</xdr:col>
                    <xdr:colOff>22860</xdr:colOff>
                    <xdr:row>37</xdr:row>
                    <xdr:rowOff>30480</xdr:rowOff>
                  </from>
                  <to>
                    <xdr:col>7</xdr:col>
                    <xdr:colOff>0</xdr:colOff>
                    <xdr:row>37</xdr:row>
                    <xdr:rowOff>236220</xdr:rowOff>
                  </to>
                </anchor>
              </controlPr>
            </control>
          </mc:Choice>
        </mc:AlternateContent>
        <mc:AlternateContent xmlns:mc="http://schemas.openxmlformats.org/markup-compatibility/2006">
          <mc:Choice Requires="x14">
            <control shapeId="2101" r:id="rId9" name="Drop Down 53">
              <controlPr locked="0" defaultSize="0" autoLine="0" autoPict="0">
                <anchor moveWithCells="1">
                  <from>
                    <xdr:col>1</xdr:col>
                    <xdr:colOff>22860</xdr:colOff>
                    <xdr:row>39</xdr:row>
                    <xdr:rowOff>30480</xdr:rowOff>
                  </from>
                  <to>
                    <xdr:col>7</xdr:col>
                    <xdr:colOff>0</xdr:colOff>
                    <xdr:row>39</xdr:row>
                    <xdr:rowOff>236220</xdr:rowOff>
                  </to>
                </anchor>
              </controlPr>
            </control>
          </mc:Choice>
        </mc:AlternateContent>
        <mc:AlternateContent xmlns:mc="http://schemas.openxmlformats.org/markup-compatibility/2006">
          <mc:Choice Requires="x14">
            <control shapeId="2102" r:id="rId10" name="Drop Down 54">
              <controlPr locked="0" defaultSize="0" autoLine="0" autoPict="0">
                <anchor moveWithCells="1">
                  <from>
                    <xdr:col>1</xdr:col>
                    <xdr:colOff>22860</xdr:colOff>
                    <xdr:row>41</xdr:row>
                    <xdr:rowOff>30480</xdr:rowOff>
                  </from>
                  <to>
                    <xdr:col>7</xdr:col>
                    <xdr:colOff>0</xdr:colOff>
                    <xdr:row>41</xdr:row>
                    <xdr:rowOff>220980</xdr:rowOff>
                  </to>
                </anchor>
              </controlPr>
            </control>
          </mc:Choice>
        </mc:AlternateContent>
        <mc:AlternateContent xmlns:mc="http://schemas.openxmlformats.org/markup-compatibility/2006">
          <mc:Choice Requires="x14">
            <control shapeId="2105" r:id="rId11" name="Drop Down 57">
              <controlPr locked="0" defaultSize="0" autoLine="0" autoPict="0">
                <anchor moveWithCells="1">
                  <from>
                    <xdr:col>1</xdr:col>
                    <xdr:colOff>22860</xdr:colOff>
                    <xdr:row>43</xdr:row>
                    <xdr:rowOff>30480</xdr:rowOff>
                  </from>
                  <to>
                    <xdr:col>7</xdr:col>
                    <xdr:colOff>0</xdr:colOff>
                    <xdr:row>43</xdr:row>
                    <xdr:rowOff>220980</xdr:rowOff>
                  </to>
                </anchor>
              </controlPr>
            </control>
          </mc:Choice>
        </mc:AlternateContent>
        <mc:AlternateContent xmlns:mc="http://schemas.openxmlformats.org/markup-compatibility/2006">
          <mc:Choice Requires="x14">
            <control shapeId="2107" r:id="rId12" name="Drop Down 59">
              <controlPr locked="0" defaultSize="0" autoLine="0" autoPict="0">
                <anchor moveWithCells="1">
                  <from>
                    <xdr:col>1</xdr:col>
                    <xdr:colOff>22860</xdr:colOff>
                    <xdr:row>47</xdr:row>
                    <xdr:rowOff>30480</xdr:rowOff>
                  </from>
                  <to>
                    <xdr:col>7</xdr:col>
                    <xdr:colOff>0</xdr:colOff>
                    <xdr:row>47</xdr:row>
                    <xdr:rowOff>220980</xdr:rowOff>
                  </to>
                </anchor>
              </controlPr>
            </control>
          </mc:Choice>
        </mc:AlternateContent>
        <mc:AlternateContent xmlns:mc="http://schemas.openxmlformats.org/markup-compatibility/2006">
          <mc:Choice Requires="x14">
            <control shapeId="2119" r:id="rId13" name="Drop Down 71">
              <controlPr locked="0" defaultSize="0" autoLine="0" autoPict="0">
                <anchor moveWithCells="1">
                  <from>
                    <xdr:col>6</xdr:col>
                    <xdr:colOff>22860</xdr:colOff>
                    <xdr:row>14</xdr:row>
                    <xdr:rowOff>129540</xdr:rowOff>
                  </from>
                  <to>
                    <xdr:col>6</xdr:col>
                    <xdr:colOff>861060</xdr:colOff>
                    <xdr:row>14</xdr:row>
                    <xdr:rowOff>403860</xdr:rowOff>
                  </to>
                </anchor>
              </controlPr>
            </control>
          </mc:Choice>
        </mc:AlternateContent>
        <mc:AlternateContent xmlns:mc="http://schemas.openxmlformats.org/markup-compatibility/2006">
          <mc:Choice Requires="x14">
            <control shapeId="2121" r:id="rId14" name="Drop Down 73">
              <controlPr locked="0" defaultSize="0" autoLine="0" autoPict="0">
                <anchor moveWithCells="1">
                  <from>
                    <xdr:col>1</xdr:col>
                    <xdr:colOff>22860</xdr:colOff>
                    <xdr:row>33</xdr:row>
                    <xdr:rowOff>30480</xdr:rowOff>
                  </from>
                  <to>
                    <xdr:col>7</xdr:col>
                    <xdr:colOff>0</xdr:colOff>
                    <xdr:row>33</xdr:row>
                    <xdr:rowOff>236220</xdr:rowOff>
                  </to>
                </anchor>
              </controlPr>
            </control>
          </mc:Choice>
        </mc:AlternateContent>
        <mc:AlternateContent xmlns:mc="http://schemas.openxmlformats.org/markup-compatibility/2006">
          <mc:Choice Requires="x14">
            <control shapeId="2124" r:id="rId15" name="Drop Down 76">
              <controlPr locked="0" defaultSize="0" autoLine="0" autoPict="0">
                <anchor moveWithCells="1">
                  <from>
                    <xdr:col>1</xdr:col>
                    <xdr:colOff>22860</xdr:colOff>
                    <xdr:row>45</xdr:row>
                    <xdr:rowOff>30480</xdr:rowOff>
                  </from>
                  <to>
                    <xdr:col>7</xdr:col>
                    <xdr:colOff>0</xdr:colOff>
                    <xdr:row>45</xdr:row>
                    <xdr:rowOff>220980</xdr:rowOff>
                  </to>
                </anchor>
              </controlPr>
            </control>
          </mc:Choice>
        </mc:AlternateContent>
        <mc:AlternateContent xmlns:mc="http://schemas.openxmlformats.org/markup-compatibility/2006">
          <mc:Choice Requires="x14">
            <control shapeId="2125" r:id="rId16" name="Drop Down 77">
              <controlPr locked="0" defaultSize="0" autoLine="0" autoPict="0">
                <anchor moveWithCells="1">
                  <from>
                    <xdr:col>1</xdr:col>
                    <xdr:colOff>22860</xdr:colOff>
                    <xdr:row>49</xdr:row>
                    <xdr:rowOff>30480</xdr:rowOff>
                  </from>
                  <to>
                    <xdr:col>7</xdr:col>
                    <xdr:colOff>0</xdr:colOff>
                    <xdr:row>50</xdr:row>
                    <xdr:rowOff>30480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20</vt:i4>
      </vt:variant>
      <vt:variant>
        <vt:lpstr>Benannte Bereiche</vt:lpstr>
      </vt:variant>
      <vt:variant>
        <vt:i4>9</vt:i4>
      </vt:variant>
    </vt:vector>
  </HeadingPairs>
  <TitlesOfParts>
    <vt:vector size="29" baseType="lpstr">
      <vt:lpstr>Hints1</vt:lpstr>
      <vt:lpstr>Reporting</vt:lpstr>
      <vt:lpstr>Hinweise1</vt:lpstr>
      <vt:lpstr>Hinweise2</vt:lpstr>
      <vt:lpstr>Hinweise3</vt:lpstr>
      <vt:lpstr>Ergebnisangabe</vt:lpstr>
      <vt:lpstr>Kontakt</vt:lpstr>
      <vt:lpstr>Teilnehmerdaten</vt:lpstr>
      <vt:lpstr>Ergebnisse</vt:lpstr>
      <vt:lpstr>Mitteilungen</vt:lpstr>
      <vt:lpstr>Wasser</vt:lpstr>
      <vt:lpstr>Asche</vt:lpstr>
      <vt:lpstr>PH-Wert</vt:lpstr>
      <vt:lpstr>Saeuregrad</vt:lpstr>
      <vt:lpstr>Parameter5</vt:lpstr>
      <vt:lpstr>Coffein</vt:lpstr>
      <vt:lpstr>Chlorgen06</vt:lpstr>
      <vt:lpstr>Chlorogen11</vt:lpstr>
      <vt:lpstr>Acrylamid</vt:lpstr>
      <vt:lpstr>Cafestol</vt:lpstr>
      <vt:lpstr>Hinweise3!_ftn1</vt:lpstr>
      <vt:lpstr>Hints1!_ftnref1</vt:lpstr>
      <vt:lpstr>Hinweise1!_ftnref1</vt:lpstr>
      <vt:lpstr>Ergebnisse!Druckbereich</vt:lpstr>
      <vt:lpstr>Hinweise1!Druckbereich</vt:lpstr>
      <vt:lpstr>Hinweise2!Druckbereich</vt:lpstr>
      <vt:lpstr>Ergebnisangabe!OLE_LINK1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Laborvergleichsuntersuchungen Lippold</cp:lastModifiedBy>
  <cp:lastPrinted>2020-10-04T07:40:16Z</cp:lastPrinted>
  <dcterms:created xsi:type="dcterms:W3CDTF">2005-02-14T18:41:01Z</dcterms:created>
  <dcterms:modified xsi:type="dcterms:W3CDTF">2022-09-25T16:58:52Z</dcterms:modified>
</cp:coreProperties>
</file>