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codeName="DieseArbeitsmappe"/>
  <mc:AlternateContent xmlns:mc="http://schemas.openxmlformats.org/markup-compatibility/2006">
    <mc:Choice Requires="x15">
      <x15ac:absPath xmlns:x15ac="http://schemas.microsoft.com/office/spreadsheetml/2010/11/ac" url="C:\Daten\internet\html\xls\2022\"/>
    </mc:Choice>
  </mc:AlternateContent>
  <xr:revisionPtr revIDLastSave="0" documentId="8_{C853C2D1-796D-4816-9AAA-EF4F087017FA}" xr6:coauthVersionLast="47" xr6:coauthVersionMax="47" xr10:uidLastSave="{00000000-0000-0000-0000-000000000000}"/>
  <workbookProtection workbookAlgorithmName="SHA-512" workbookHashValue="clG16YBR4AFCZCaIYAzxd6BypgJRB2u409AqEHbH6+bYpYwuLWsgdQ1FUsJG/Tv9ixcO5+sFXyKzs3CVw1Pe9w==" workbookSaltValue="fMVwGty2NJwM6P07cwn28g==" workbookSpinCount="100000" lockStructure="1"/>
  <bookViews>
    <workbookView xWindow="-108" yWindow="-108" windowWidth="30936" windowHeight="16896" activeTab="6" xr2:uid="{00000000-000D-0000-FFFF-FFFF00000000}"/>
  </bookViews>
  <sheets>
    <sheet name="Hints1" sheetId="48" r:id="rId1"/>
    <sheet name="Reporting" sheetId="49" r:id="rId2"/>
    <sheet name="Hinweise1" sheetId="50" r:id="rId3"/>
    <sheet name="Hinweise2" sheetId="51" r:id="rId4"/>
    <sheet name="Hinweise3" sheetId="52" r:id="rId5"/>
    <sheet name="Ergebnisangabe" sheetId="53" r:id="rId6"/>
    <sheet name="Kontakt" sheetId="54" r:id="rId7"/>
    <sheet name="Teilnehmerdaten" sheetId="17" state="hidden" r:id="rId8"/>
    <sheet name="Ergebnisse" sheetId="5" r:id="rId9"/>
    <sheet name="Mitteilungen" sheetId="15" r:id="rId10"/>
    <sheet name="Asche" sheetId="55" state="hidden" r:id="rId11"/>
    <sheet name="Glutaminsre" sheetId="63" state="hidden" r:id="rId12"/>
    <sheet name="Rohprotein" sheetId="60" state="hidden" r:id="rId13"/>
    <sheet name="Lycopin" sheetId="61" state="hidden" r:id="rId14"/>
    <sheet name="Natrium" sheetId="56" state="hidden" r:id="rId15"/>
    <sheet name="Dichte" sheetId="18" state="hidden" r:id="rId16"/>
    <sheet name="pHWert" sheetId="22" state="hidden" r:id="rId17"/>
    <sheet name="Gesamtsre" sheetId="23" state="hidden" r:id="rId18"/>
    <sheet name="Citronensre" sheetId="24" state="hidden" r:id="rId19"/>
    <sheet name="Kochsalz" sheetId="25" state="hidden" r:id="rId20"/>
    <sheet name="Gestamttrocken" sheetId="27" state="hidden" r:id="rId21"/>
    <sheet name="LoeslichTrocken" sheetId="26" state="hidden" r:id="rId22"/>
    <sheet name="Glucose" sheetId="30" state="hidden" r:id="rId23"/>
    <sheet name="Fructose" sheetId="28" state="hidden" r:id="rId24"/>
    <sheet name="Saccharose" sheetId="59" state="hidden" r:id="rId25"/>
    <sheet name="GluFruSac" sheetId="62" state="hidden" r:id="rId26"/>
    <sheet name="Benzoesre" sheetId="57" state="hidden" r:id="rId27"/>
    <sheet name="Sorbinsre" sheetId="58" state="hidden" r:id="rId28"/>
    <sheet name="Formolzahl" sheetId="64" state="hidden" r:id="rId29"/>
    <sheet name="Ergosterol" sheetId="65" state="hidden" r:id="rId30"/>
  </sheets>
  <externalReferences>
    <externalReference r:id="rId31"/>
    <externalReference r:id="rId32"/>
    <externalReference r:id="rId33"/>
    <externalReference r:id="rId34"/>
    <externalReference r:id="rId35"/>
    <externalReference r:id="rId36"/>
    <externalReference r:id="rId37"/>
    <externalReference r:id="rId38"/>
    <externalReference r:id="rId39"/>
  </externalReferences>
  <definedNames>
    <definedName name="_ftn1" localSheetId="0">Hints1!#REF!</definedName>
    <definedName name="_ftn1" localSheetId="2">Hinweise1!#REF!</definedName>
    <definedName name="_ftn1" localSheetId="4">Hinweise3!$A$3</definedName>
    <definedName name="_ftnref1" localSheetId="0">Hints1!$A$3</definedName>
    <definedName name="_ftnref1" localSheetId="2">Hinweise1!$A$2</definedName>
    <definedName name="_ftnref1" localSheetId="4">Hinweise3!#REF!</definedName>
    <definedName name="Daten" localSheetId="10">#REF!</definedName>
    <definedName name="Daten" localSheetId="29">#REF!</definedName>
    <definedName name="Daten" localSheetId="28">#REF!</definedName>
    <definedName name="Daten" localSheetId="11">#REF!</definedName>
    <definedName name="Daten" localSheetId="14">#REF!</definedName>
    <definedName name="Daten">#REF!</definedName>
    <definedName name="_xlnm.Print_Area" localSheetId="2">Hinweise1!$A$1:$C$18</definedName>
    <definedName name="_xlnm.Print_Area" localSheetId="3">Hinweise2!$A$1:$C$8</definedName>
    <definedName name="Elemente">[1]Parameter2!$B$3:$B$18</definedName>
    <definedName name="MBlei" localSheetId="10">#REF!</definedName>
    <definedName name="MBlei" localSheetId="29">#REF!</definedName>
    <definedName name="MBlei" localSheetId="28">#REF!</definedName>
    <definedName name="MBlei" localSheetId="11">#REF!</definedName>
    <definedName name="MBlei" localSheetId="14">#REF!</definedName>
    <definedName name="MBlei">#REF!</definedName>
    <definedName name="OLE_LINK1" localSheetId="5">Ergebnisangabe!$A$20</definedName>
    <definedName name="OLE_LINK1" localSheetId="1">Reporting!$A$14</definedName>
    <definedName name="OLE_LINK2" localSheetId="1">Reporting!$J$7</definedName>
    <definedName name="Parameter2" localSheetId="10">#REF!</definedName>
    <definedName name="Parameter2" localSheetId="6">#REF!</definedName>
    <definedName name="Parameter2" localSheetId="14">#REF!</definedName>
    <definedName name="Parameter2">#REF!</definedName>
    <definedName name="Parameter2alt" localSheetId="10">#REF!</definedName>
    <definedName name="Parameter2alt" localSheetId="29">#REF!</definedName>
    <definedName name="Parameter2alt" localSheetId="28">#REF!</definedName>
    <definedName name="Parameter2alt" localSheetId="11">#REF!</definedName>
    <definedName name="Parameter2alt" localSheetId="14">#REF!</definedName>
    <definedName name="Parameter2alt">#REF!</definedName>
    <definedName name="test" localSheetId="10">[2]Parameter2!$B$3:$B$18</definedName>
    <definedName name="test" localSheetId="5">[3]Parameter2!$B$3:$B$18</definedName>
    <definedName name="test" localSheetId="29">[4]Parameter2!$B$3:$B$18</definedName>
    <definedName name="test" localSheetId="28">[4]Parameter2!$B$3:$B$18</definedName>
    <definedName name="test" localSheetId="11">[5]Parameter2!$B$3:$B$18</definedName>
    <definedName name="test" localSheetId="4">[6]Parameter2!$B$3:$B$18</definedName>
    <definedName name="test" localSheetId="6">[6]Parameter2!$B$3:$B$18</definedName>
    <definedName name="test" localSheetId="14">[7]Parameter2!$B$3:$B$18</definedName>
    <definedName name="test" localSheetId="1">[3]Parameter2!$B$3:$B$18</definedName>
    <definedName name="test">[8]Parameter2!$B$3:$B$18</definedName>
    <definedName name="test1">[9]Parameter2!$B$3:$B$18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6" i="5" l="1"/>
  <c r="F26" i="5"/>
  <c r="A52" i="5" s="1"/>
  <c r="A48" i="5"/>
  <c r="H28" i="5"/>
  <c r="F28" i="5"/>
  <c r="I59" i="5" s="1"/>
  <c r="C1" i="65"/>
  <c r="C1" i="64"/>
  <c r="C1" i="60"/>
  <c r="A14" i="5"/>
  <c r="A13" i="5"/>
  <c r="F5" i="5"/>
  <c r="F4" i="5"/>
  <c r="B11" i="17"/>
  <c r="B10" i="17"/>
  <c r="I51" i="5" l="1"/>
  <c r="A60" i="5"/>
  <c r="H27" i="5"/>
  <c r="F27" i="5"/>
  <c r="I56" i="5" s="1"/>
  <c r="B27" i="17" l="1"/>
  <c r="C27" i="17"/>
  <c r="F25" i="5"/>
  <c r="I49" i="5" s="1"/>
  <c r="F24" i="5"/>
  <c r="I47" i="5" s="1"/>
  <c r="F32" i="5"/>
  <c r="I65" i="5" s="1"/>
  <c r="C1" i="63"/>
  <c r="H32" i="5" s="1"/>
  <c r="C1" i="62"/>
  <c r="F31" i="5"/>
  <c r="I78" i="5" s="1"/>
  <c r="F30" i="5"/>
  <c r="C1" i="61"/>
  <c r="H30" i="5" s="1"/>
  <c r="F29" i="5"/>
  <c r="I63" i="5" s="1"/>
  <c r="H29" i="5"/>
  <c r="C14" i="17"/>
  <c r="C15" i="17"/>
  <c r="B16" i="17"/>
  <c r="C16" i="17"/>
  <c r="C17" i="17"/>
  <c r="C18" i="17"/>
  <c r="C19" i="17"/>
  <c r="C20" i="17"/>
  <c r="B21" i="17"/>
  <c r="C21" i="17"/>
  <c r="B22" i="17"/>
  <c r="C22" i="17"/>
  <c r="B23" i="17"/>
  <c r="C23" i="17"/>
  <c r="B24" i="17"/>
  <c r="C24" i="17"/>
  <c r="B25" i="17"/>
  <c r="C25" i="17"/>
  <c r="B26" i="17"/>
  <c r="C26" i="17"/>
  <c r="C1" i="28"/>
  <c r="C1" i="59"/>
  <c r="C1" i="58"/>
  <c r="C1" i="57"/>
  <c r="B68" i="5"/>
  <c r="B70" i="5"/>
  <c r="I70" i="5" s="1"/>
  <c r="B72" i="5"/>
  <c r="I72" i="5" s="1"/>
  <c r="B74" i="5"/>
  <c r="I74" i="5" s="1"/>
  <c r="B76" i="5"/>
  <c r="I76" i="5" s="1"/>
  <c r="B78" i="5"/>
  <c r="D62" i="56"/>
  <c r="H31" i="5" s="1"/>
  <c r="D47" i="56"/>
  <c r="D76" i="5" s="1"/>
  <c r="D40" i="56"/>
  <c r="D29" i="56"/>
  <c r="D72" i="5" s="1"/>
  <c r="D13" i="56"/>
  <c r="D70" i="5" s="1"/>
  <c r="D2" i="56"/>
  <c r="G26" i="5"/>
  <c r="C1" i="55"/>
  <c r="C24" i="55"/>
  <c r="I26" i="5" s="1"/>
  <c r="B4" i="17"/>
  <c r="A18" i="5"/>
  <c r="B13" i="17" s="1"/>
  <c r="F18" i="5"/>
  <c r="I34" i="5" s="1"/>
  <c r="A19" i="5"/>
  <c r="B14" i="17" s="1"/>
  <c r="F19" i="5"/>
  <c r="I36" i="5" s="1"/>
  <c r="A20" i="5"/>
  <c r="B15" i="17" s="1"/>
  <c r="F20" i="5"/>
  <c r="I38" i="5" s="1"/>
  <c r="F21" i="5"/>
  <c r="I40" i="5" s="1"/>
  <c r="A22" i="5"/>
  <c r="A42" i="5" s="1"/>
  <c r="F22" i="5"/>
  <c r="A23" i="5"/>
  <c r="A45" i="5" s="1"/>
  <c r="F23" i="5"/>
  <c r="I45" i="5" s="1"/>
  <c r="B19" i="17"/>
  <c r="B20" i="17"/>
  <c r="A40" i="5"/>
  <c r="B16" i="54"/>
  <c r="B17" i="54"/>
  <c r="B18" i="54"/>
  <c r="B19" i="54"/>
  <c r="H1" i="15"/>
  <c r="C1" i="18"/>
  <c r="C1" i="22"/>
  <c r="H18" i="5" s="1"/>
  <c r="C1" i="23"/>
  <c r="H19" i="5" s="1"/>
  <c r="C1" i="24"/>
  <c r="H20" i="5" s="1"/>
  <c r="C1" i="25"/>
  <c r="H21" i="5" s="1"/>
  <c r="C1" i="27"/>
  <c r="H22" i="5" s="1"/>
  <c r="C1" i="26"/>
  <c r="H23" i="5" s="1"/>
  <c r="C1" i="30"/>
  <c r="B1" i="17"/>
  <c r="B2" i="17"/>
  <c r="D5" i="17"/>
  <c r="D8" i="17" s="1"/>
  <c r="B5" i="17" s="1"/>
  <c r="B6" i="17"/>
  <c r="B7" i="17"/>
  <c r="C13" i="17"/>
  <c r="A47" i="5"/>
  <c r="I42" i="5" l="1"/>
  <c r="A44" i="5" s="1"/>
  <c r="A43" i="5"/>
  <c r="H25" i="5"/>
  <c r="H24" i="5"/>
  <c r="A66" i="5"/>
  <c r="A39" i="5"/>
  <c r="A34" i="5"/>
  <c r="A53" i="5"/>
  <c r="A35" i="5"/>
  <c r="A75" i="5"/>
  <c r="I61" i="5"/>
  <c r="A62" i="5" s="1"/>
  <c r="A50" i="5"/>
  <c r="A49" i="5"/>
  <c r="A57" i="5"/>
  <c r="A46" i="5"/>
  <c r="A41" i="5"/>
  <c r="A37" i="5"/>
  <c r="A71" i="5"/>
  <c r="D74" i="5"/>
  <c r="D78" i="5"/>
  <c r="A79" i="5"/>
  <c r="A64" i="5"/>
  <c r="B18" i="17"/>
  <c r="B17" i="17"/>
  <c r="A73" i="5"/>
  <c r="A77"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2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<sst xmlns="http://schemas.openxmlformats.org/spreadsheetml/2006/main" count="707" uniqueCount="441">
  <si>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</si>
  <si>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</si>
  <si>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</si>
  <si>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</si>
  <si>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</si>
  <si>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</si>
  <si>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</si>
  <si>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</si>
  <si>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</si>
  <si>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</si>
  <si>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</si>
  <si>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</si>
  <si>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</si>
  <si>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</si>
  <si>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</si>
  <si>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</si>
  <si>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</si>
  <si>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</si>
  <si>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</si>
  <si>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</si>
  <si>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</si>
  <si>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Da Ihre eMail automatisch weiterverarbeitet wird, dürfen nur in der Exceltabelle
Kommentare oder Hinweise zu den Proben und durchgeführten Untersuchungen enthalten sein. Außerdem darf Ihre eMail nur eine einzige Anlage enthalten. Sie erhalten automatisch eine Benachrichtigung über den Eingang Ihrer Ergebnisse.</t>
  </si>
  <si>
    <r>
      <t>Beispiele zur Ergebnisangabe:</t>
    </r>
    <r>
      <rPr>
        <sz val="12"/>
        <rFont val="Times New Roman"/>
        <family val="1"/>
      </rPr>
      <t xml:space="preserve">
In einer Probe wurde der Gehalt von Mangan bestimmt. Es werden folgende rechnerischen Gehalte ermittelt:</t>
    </r>
  </si>
  <si>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</si>
  <si>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</si>
  <si>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</si>
  <si>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</si>
  <si>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</si>
  <si>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</si>
  <si>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</si>
  <si>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</si>
  <si>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Ihre Daten werden von uns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</si>
  <si>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Parameter 4</t>
  </si>
  <si>
    <t>Parameter 5</t>
  </si>
  <si>
    <t>Parameter 6</t>
  </si>
  <si>
    <t>Parameter 7</t>
  </si>
  <si>
    <t>Parameter 8</t>
  </si>
  <si>
    <t>Methode</t>
  </si>
  <si>
    <t>Bezeichnung des Analysenverfahrens</t>
  </si>
  <si>
    <t>Anzahl</t>
  </si>
  <si>
    <t>Modifikation</t>
  </si>
  <si>
    <t>x</t>
  </si>
  <si>
    <t>Beispielhafter Wert [mg/kg]</t>
  </si>
  <si>
    <t>Parameter 9</t>
  </si>
  <si>
    <t>Die ausgefüllte Exceltabelle muss per eMail als Anlage bis spätestens zur Deadline an eine der beiden Adressen ergebnisse@lvus.de oder results@lvus.de gesendet werden. Bitte beachten Sie, dass Ihre eMail nur die Exceltabelle als Anlage enthalten darf. Ausser Ihrem Absender soll die eigentliche eMail keine weiteren Daten oder Texte enthalten, da alle an die Adressen  ergebnisse@lvus.de oder results@lvus.de gesendeten eMails automatisch ausgelesen werden.</t>
  </si>
  <si>
    <t>pH-Wert</t>
  </si>
  <si>
    <t>ohne</t>
  </si>
  <si>
    <t>Relative Dichte 20°/20° C</t>
  </si>
  <si>
    <t>Titrierbare Gesamtsäure</t>
  </si>
  <si>
    <t>Glucose, wasserfrei</t>
  </si>
  <si>
    <t>Fructose, wasserfrei</t>
  </si>
  <si>
    <t>Teilnahmen</t>
  </si>
  <si>
    <t>Biegeschwinger</t>
  </si>
  <si>
    <t>Schweizerisches Lebensmittelbuch Kapitel 28 / 3.1.3</t>
  </si>
  <si>
    <t>IFU Nr. 1</t>
  </si>
  <si>
    <t>DIN EN 1131</t>
  </si>
  <si>
    <t>Hydrostatische Waage</t>
  </si>
  <si>
    <t>DIN EN 1132: 1994</t>
  </si>
  <si>
    <t>IFU Nr. 11</t>
  </si>
  <si>
    <t>Potentiometrisch</t>
  </si>
  <si>
    <t>IFU Nr. 3</t>
  </si>
  <si>
    <t>SCIL-Testsatz Nr. 1247</t>
  </si>
  <si>
    <t>Quarzschwinger-Dichtemessgerät</t>
  </si>
  <si>
    <t>§ 64 LFGB Nr. L 31.00-1</t>
  </si>
  <si>
    <t>§ 64 LFGB Nr. L 31.00-1, modifiziert</t>
  </si>
  <si>
    <t>§ 64 LFGB Nr. L 36.00-3, modifiziert</t>
  </si>
  <si>
    <t>§ 64 LFGB Nr. L 36.00-3a</t>
  </si>
  <si>
    <t>Citronensäure</t>
  </si>
  <si>
    <t>Kochsalz</t>
  </si>
  <si>
    <t>g/100 g</t>
  </si>
  <si>
    <t>Titrierbare Gesamtsäure
(als Citronensäuremonohydrat)</t>
  </si>
  <si>
    <t>Citronensäure, wasserfrei</t>
  </si>
  <si>
    <t>Lösliche Trockenmasse</t>
  </si>
  <si>
    <t>Gesamte Trockenmasse</t>
  </si>
  <si>
    <t>Ergebnisangabe mit 3 signifikanten Ziffern [mg/kg]</t>
  </si>
  <si>
    <t>IFU Nr. 37</t>
  </si>
  <si>
    <t>Nach Mohr</t>
  </si>
  <si>
    <t>§ 64 LFGB Nr. L 31.00-2 (= L 26.26-4)</t>
  </si>
  <si>
    <t>§ 64 LFGB Nr. L 31.00-2 (= L 26.26-4), modifiziert</t>
  </si>
  <si>
    <t>§ 64 LFGB Nr. L 26.04-3</t>
  </si>
  <si>
    <t>§ 64 LFGB Nr. L 26.04-3, modifiziert</t>
  </si>
  <si>
    <t>§ 64 LFGB Nr. L 26.04-4</t>
  </si>
  <si>
    <t>§ 64 LFGB Nr. L 26.04-4, modifiziert</t>
  </si>
  <si>
    <t>§ 64 LFGB Nr. L 26.11.03-3 (= L 52.01.01-3)</t>
  </si>
  <si>
    <t>§ 64 LFGB Nr. L 26.11.03-3 (= L 52.01.01-3), modifiziert</t>
  </si>
  <si>
    <t>§ 64 LFGB Nr. L 31.00-3 (= L 26.26.15)</t>
  </si>
  <si>
    <t>§ 64 LFGB Nr. L 31.00-3 (= L 26.26.15), modifiziert</t>
  </si>
  <si>
    <t>Signifikante
Stellen</t>
  </si>
  <si>
    <t>§ 64 LFGB Nr. L 26.11.03-8 (enzymatisches Verfahren)</t>
  </si>
  <si>
    <t>§ 64 LFGB Nr. L 26.11.03-8 (enzymatisches Verfahren), modifiziert</t>
  </si>
  <si>
    <t>IFU Nr. 55</t>
  </si>
  <si>
    <t>§ 64 LFGB Nr. L 26.11.03-5 (enzymatisches Verfahren)</t>
  </si>
  <si>
    <t>§ 64 LFGB Nr. L 26.11.03-5 (enzymatisches Verfahren), modifiziert</t>
  </si>
  <si>
    <t>§ 64 LFGB Nr. L 26.04-1 (potentiometrisch)</t>
  </si>
  <si>
    <t>§ 64 LFGB Nr. L 26.04-1 (potentiometrisch), modifiziert</t>
  </si>
  <si>
    <t>§ 64 LFGB Nr. L 26.11.03-2 (potentiometrisch)</t>
  </si>
  <si>
    <t>§ 64 LFGB Nr. L 26.11.03-2 (potentiometrisch), modifiziert</t>
  </si>
  <si>
    <t>§ 64 LFGB Nr. L 52.06-3 (potentiometrisch)</t>
  </si>
  <si>
    <t>§ 64 LFGB Nr. L 52.06-3 (potentiometrisch), modifiziert</t>
  </si>
  <si>
    <t>§ 64 LFGB Nr. L 26.11.03-1 (refraktometrisches Verfahren)</t>
  </si>
  <si>
    <t>§ 64 LFGB Nr. L 26.11.03-1 (refraktometrisches Verfahren), modifiziert</t>
  </si>
  <si>
    <t>§ 64 LFGB Nr. L 26.11.03-1a (gravimetrisches Verfahren)</t>
  </si>
  <si>
    <t>§ 64 LFGB Nr. L 26.11.03-1a (gravimetrisches Verfahren), modifiziert</t>
  </si>
  <si>
    <t>§ 64 LFGB Nr.L 06.00-3  (gravimetrisches Verfahren)</t>
  </si>
  <si>
    <t>§ 64 LFGB Nr.L 06.00-3 (gravimetrisches Verfahren), modifiziert</t>
  </si>
  <si>
    <t>§ 64 LFGB Nr. L 20.01/02-3 ( (gravimetrisches Verfahren)</t>
  </si>
  <si>
    <t>§ 64 LFGB Nr. L 20.01/02-3 ( (gravimetrisches Verfahren), modifiziert</t>
  </si>
  <si>
    <t>§ 64 LFGB Nr. L 31.00-12 (enzymatisches Verfahren)</t>
  </si>
  <si>
    <t>§ 64 LFGB Nr. L 31.00-12 (enzymatisches Verfahren), modifiziert</t>
  </si>
  <si>
    <t>§ 64 LFGB Nr. L 31.00-12  (enzymatisches Verfahren)</t>
  </si>
  <si>
    <t>Deadline</t>
  </si>
  <si>
    <t>§ 64 LFGB Nr. L 26.11.03-4 (= L 52.01.01-4)</t>
  </si>
  <si>
    <t>§ 64 LFGB Nr. L 26.11.03-4 (= L 52.01.01-4), modifiziert</t>
  </si>
  <si>
    <t>§ 64 LFGB Nr. L 01.00-28</t>
  </si>
  <si>
    <t>§ 64 LFGB Nr. L 01.00-28, modifiziert</t>
  </si>
  <si>
    <t>§ 64 LFGB Nr. L 20.01/02-2</t>
  </si>
  <si>
    <t>§ 64 LFGB Nr. L 20.01/02-2, modifiziert</t>
  </si>
  <si>
    <t>Potentiometrische Titration bis pH 8,1</t>
  </si>
  <si>
    <t>§ 64 LFGB Nr. L 31.00-14 (enzymatisches Verfahren)</t>
  </si>
  <si>
    <t>§ 64 LFGB Nr. L 31.00-14 (enzymatisches Verfahren), modifiziert</t>
  </si>
  <si>
    <t>IFU Nr. 22</t>
  </si>
  <si>
    <t>Reinigung der Probelösung mit SAX-Kartuschen, HPLC</t>
  </si>
  <si>
    <t>§ 64 LFGB Nr. 05.02-1</t>
  </si>
  <si>
    <t>§ 64 LFGB Nr. 05.02-1, modifiziert</t>
  </si>
  <si>
    <t>HPLC der mit Wasser verdünnten und filtrierten Probelösung</t>
  </si>
  <si>
    <t>Digitalrefraktometer</t>
  </si>
  <si>
    <t>Tabellerisch aus der Dichte</t>
  </si>
  <si>
    <t>§ 64 LFGB Nr. L 30.00-2 (refraktometrisches Verfahren)</t>
  </si>
  <si>
    <t>§ 64 LFGB Nr. L 30.00-2 (refraktometrisches Verfahren), modifiziert</t>
  </si>
  <si>
    <t>§ 64 LFGB Nr. L 31.00-16 (DIN EN 12143, refraktometrisches Verfahren)</t>
  </si>
  <si>
    <t>§ 64 LFGB Nr. L 31.00-16 (DIN EN 12143, refraktometrisches Verfahren), modifiziert</t>
  </si>
  <si>
    <t>Enzymatisch mit SCIL-Testsatz Nr. 1247</t>
  </si>
  <si>
    <t>Hinweise zur Ergebnisübermittlung und zur Ergebnisangabe</t>
  </si>
  <si>
    <t>Nach der in der Tabelle "Ergebnisse" aufgeführten Deadline eingehende Ergebnisse werden bei der Auswertung nicht berücksichtigt.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</si>
  <si>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</si>
  <si>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</si>
  <si>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</si>
  <si>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</si>
  <si>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</si>
  <si>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</si>
  <si>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</si>
  <si>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</si>
  <si>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</si>
  <si>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</si>
  <si>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</si>
  <si>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</si>
  <si>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</si>
  <si>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</si>
  <si>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 64 LFGB Nr. L 31.00-18 (DIN EN 12145)</t>
  </si>
  <si>
    <t>§ 64 LFGB Nr. L 31.00-18 (DIN EN 12145), modifiziert</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</si>
  <si>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</si>
  <si>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</si>
  <si>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</si>
  <si>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</si>
  <si>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</si>
  <si>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</si>
  <si>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09</t>
  </si>
  <si>
    <t>Die Beurteilung der Laborergebnisse erfolgt durch Z-Scores, die möglichst über die Vergleichsstandardabweichung des jeweiligen Standardverfahrens aus der Amtlichen Sammlung nach § 64 LFGB berechnet werden. Zusätzlich werden Z-Scores über die nach der Horwitz-
funktion ermittelte Zielstandardabweichung für den jeweiligen Analyten berechnet.</t>
  </si>
  <si>
    <t>Ermittlung der relativen Dichte durch Auswiegen einer entgasten Probe</t>
  </si>
  <si>
    <t>berechnet aus der löslichen Trockenmasse</t>
  </si>
  <si>
    <t>§ 64 LFGB Nr. L 44.00-3</t>
  </si>
  <si>
    <t>Enzymatisch nach r-biopharm / Roche Nr. 11 113 950 035 (Maltose/Saccharose/D-Glucose )</t>
  </si>
  <si>
    <t>Enzymatisch nach r-biopharm / Roche Nr. 10 139 041 035 (Saccharose/D-Glucose, auch + PGF127396)</t>
  </si>
  <si>
    <t>Enzymatisch nach r-biopharm / Roche Nr. 10 139 106 035 (D-Glucose/D-Fructose)</t>
  </si>
  <si>
    <t>Enzymatisch nach r-biopharm / Roche Nr. 10 716 260 035 (Saccharose/D-Glucose/D-Fructose)</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</si>
  <si>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</si>
  <si>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</si>
  <si>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</si>
  <si>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</si>
  <si>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</si>
  <si>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</si>
  <si>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Zur Beschreibung des Analysenverfahrens verwenden Sie bitte die im unteren Teil dieses Datenblatts enthaltenen Auswahlfelder.
To describe your method use the Pulldown-menus following after the result area.</t>
  </si>
  <si>
    <t xml:space="preserve">Bitte verwenden Sie diese Datei für Ihre Ergebnisübermittlung. Füllen Sie hierzu alle in der Tabelle "Ergebnisse" gelb hinterlegten Felder aus bzw. wählen Sie Ihre Angaben zu den von Ihnen verwendeten Methoden über die vorhandenen Auswahlfenster aus. </t>
  </si>
  <si>
    <r>
      <t>Es ist wichtig</t>
    </r>
    <r>
      <rPr>
        <sz val="12"/>
        <rFont val="Times New Roman"/>
        <family val="1"/>
      </rPr>
      <t>, dass Sie zur eindeutigen Zuordnung der Ergebnisse zu Ihrem Labor sowohl Ihre Kunden-Nr. als auch Ihre Postleitzahl (auf dem Anschreiben enthalten - nur Ziffern eingeben) eingeben. Über eine bei der Auswertung durchgeführte Plausibilitätsprüfung soll erkannt werden, ob Tippfehler vorliegen und dadurch die Daten einem anderen Teilnehmer zugeordnet werden könnten.</t>
    </r>
  </si>
  <si>
    <r>
      <t>Interne Teilnahme:</t>
    </r>
    <r>
      <rPr>
        <sz val="12"/>
        <rFont val="Times New Roman"/>
        <family val="1"/>
      </rPr>
      <t xml:space="preserve"> Diesen Wert bitte nur ändern, falls Sie für Ihr Haus mehrere getrennte </t>
    </r>
    <r>
      <rPr>
        <b/>
        <sz val="12"/>
        <rFont val="Times New Roman"/>
        <family val="1"/>
      </rPr>
      <t>und damit kostenpflichtige</t>
    </r>
    <r>
      <rPr>
        <sz val="12"/>
        <rFont val="Times New Roman"/>
        <family val="1"/>
      </rPr>
      <t xml:space="preserve"> Teilnahmen gebucht haben. Über diesen Wert werden die unter einer Kundennummer geführten Teilnahmen getrennt erfasst und die Ergebnisse anschließend der Auswertung zugeführt. Entscheiden Sie, welcher Ihrer Laborbereiche unter der Teilnahme 1 oder 2 registirert und ausgewertet werden soll.</t>
    </r>
  </si>
  <si>
    <t>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Nach ISO 13528 Abschnitt 4.6 sollen Ergebnisse nicht stärker gerundet werden als dem halben Betrag der Wiederholstandardabweichung entspricht.</t>
  </si>
  <si>
    <t>Verfahren sowie Literaturangaben, die von Teilnehmern bei bereits durchgeführten Laborvergleichsuntersuchungen angewendet wurden, sind in Auswahlfenstern vorbelegt, um Ihnen das Ausfüllen zu erleichtern. Über diese Auswahlfenster wählen Sie bitte diejenigen Einträge aus, die bei den von Ihnen angewandten Verfahren zutreffend sind. Ist kein zutreffender Eintrag vorhanden, so wählen Sie bitte den Eintrag "sonstiges.." aus. Tragen Sie dann in der nächsten Zeile (wird gelb hervorgehoben) die auf Ihr Verfahren zutreffende Beschreibung ein.</t>
  </si>
  <si>
    <t xml:space="preserve">Geben Sie in der Tabelle "Kontakt" den Namen, die eMail-Adresse sowie die Telefonnummer der Kontaktperson an, die wir bei Fragen kontaktieren können. Nach Fertigstellung der Auswertung soll an die angegebene eMail-Adresse zusätzlich zur gedruckten Auswertung auch eine Passwort-freie Auswertedatei im PDF-Format gesendet werden. </t>
  </si>
  <si>
    <t>Sollten Sie uns ergänzende Hinweise/Beobachtungen mitteilen wollen, so verwenden Sie hierfür den vorgesehenen Bereich innerhalb der Tabelle "Mitteilungen".</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</si>
  <si>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</si>
  <si>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</si>
  <si>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</si>
  <si>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</si>
  <si>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</si>
  <si>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</si>
  <si>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Diese Regelung greift bei allen Parametern mit Analytgehalten unter 23 mg/kg.</t>
    </r>
  </si>
  <si>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</si>
  <si>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</si>
  <si>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HPLC (diverse Detektoren)</t>
  </si>
  <si>
    <t>Ionenchromatographie (diverse Detektoren)</t>
  </si>
  <si>
    <t>§ 64 LFGB Nr. L 44.00-3, modifiziert</t>
  </si>
  <si>
    <t>Geben Sie Ihre Ergebnisse mit den in Spalte 3 aufgeführten signifikanten Stellen an. Beispiele hierzu sind in "Hinweise1" enthalten.
Report your results with in column 3 shown significant numbers (there are some examples in sheet "hints1" .</t>
  </si>
  <si>
    <t>§ 64 LFGB Nr. L 06.00-2</t>
  </si>
  <si>
    <t>Enzymatisch mit SCIL-Testsatz Nr. 1245</t>
  </si>
  <si>
    <t>Enzymatisch mit SCIL-Testsatz Nr. 1211</t>
  </si>
  <si>
    <t>Tomatenerzeugnisse</t>
  </si>
  <si>
    <t>Pyknometer</t>
  </si>
  <si>
    <t>§ 64 LFGB Nr. 52.01.01-3, modifiziert</t>
  </si>
  <si>
    <t>§ 64 LFGB Nr. 52.01.01-3</t>
  </si>
  <si>
    <t>§ 64 LFGB Nr. 03.00-11</t>
  </si>
  <si>
    <t>§ 64 LFGB Nr. 03.00-11, modifiziert</t>
  </si>
  <si>
    <t>VO (EWG) Nr. 558/93, Anhang</t>
  </si>
  <si>
    <t>§ 64 LFGB Nr. 52.01.01-1, modifiziert</t>
  </si>
  <si>
    <t>§ 64 LFGB Nr. 52.01.01-1</t>
  </si>
  <si>
    <t>gravimetrisch, Trockung in Mikrowelle</t>
  </si>
  <si>
    <t>§ 64 LFGB Nr. L 06.00-2, modifiziert</t>
  </si>
  <si>
    <t>Wasserbestimmung nach Karl-Fischer</t>
  </si>
  <si>
    <t>Gefriertrocknung</t>
  </si>
  <si>
    <t>Beispiel für die Eingabe von 2 eMail-Adressen:
Example how to type in 2 different e-mail addresses:</t>
  </si>
  <si>
    <t>info@lvus.de; ergebnisse@lvus.de</t>
  </si>
  <si>
    <t>§ 64 LFGB Nr. L 26.04-4 (enzymatisches Verfahren)</t>
  </si>
  <si>
    <t>§ 64 LFGB Nr. L 26.04-4 (enzymatisches Verfahren), modifiziert</t>
  </si>
  <si>
    <t>Ionenchroamtographisch</t>
  </si>
  <si>
    <t>Schulte, E., 2003, Bestimmung von Zuckern und Zuckeraustauschstoffen mittels GC</t>
  </si>
  <si>
    <t>EnzymFast E1002</t>
  </si>
  <si>
    <t>Asche</t>
  </si>
  <si>
    <t>Parameter 10</t>
  </si>
  <si>
    <t>&gt; 925 °C</t>
  </si>
  <si>
    <t>875 °C - 925 °C</t>
  </si>
  <si>
    <t>825 °C - 875 °C</t>
  </si>
  <si>
    <t>775 °C - 825 °C</t>
  </si>
  <si>
    <t>725 °C - 775 °C</t>
  </si>
  <si>
    <t>675 °C - 725 °C</t>
  </si>
  <si>
    <t>625 °C - 675 °C</t>
  </si>
  <si>
    <t>575 °C - 625 °C</t>
  </si>
  <si>
    <t>525 °C - 575 °C</t>
  </si>
  <si>
    <t>&lt; 525 °C</t>
  </si>
  <si>
    <t>Veraschungstemperatur</t>
  </si>
  <si>
    <t>§ 64 LFGB Nr. L 47.00-3, modifiziert</t>
  </si>
  <si>
    <t>§ 64 LFGB Nr. L 47.00-3</t>
  </si>
  <si>
    <t>Veraschung bei der angegebenen Temperatur</t>
  </si>
  <si>
    <t>VDLUFA C 10.2</t>
  </si>
  <si>
    <t>§ 64 LFGB Nr. L 01.00-77, modifiziert</t>
  </si>
  <si>
    <t>§ 64 LFGB Nr. L 01.00-77</t>
  </si>
  <si>
    <t>§ 64 LFGB Nr. L 31.00-4, modifiziert</t>
  </si>
  <si>
    <t>§ 64 LFGB Nr. L 31.00-4</t>
  </si>
  <si>
    <t>§ 64 LFGB Nr. L 53.00-4, modifiziert</t>
  </si>
  <si>
    <t>§ 64 LFGB Nr. L 53.00-4</t>
  </si>
  <si>
    <t>§ 64 LFGB Nr. L 17.00-3, modifiziert</t>
  </si>
  <si>
    <t>§ 64 LFGB Nr. L 17.00-3</t>
  </si>
  <si>
    <t>§ 64 LFGB Nr. L 06.00-4, modifiziert</t>
  </si>
  <si>
    <t>§ 64 LFGB Nr. L 06.00-4</t>
  </si>
  <si>
    <t>§ 64 LFGB Nr. L 26.11.03-6</t>
  </si>
  <si>
    <t>§ 64 LFGB Nr. L 26.11.03-6, modifiziert</t>
  </si>
  <si>
    <t>§ 64 LFGB Nr. 13.05-4</t>
  </si>
  <si>
    <t>§ 64 LFGB Nr. 13.05-4, modifiziert</t>
  </si>
  <si>
    <t>Natrium</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</si>
  <si>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</si>
  <si>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</si>
  <si>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</si>
  <si>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</si>
  <si>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</si>
  <si>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</si>
  <si>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</si>
  <si>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</si>
  <si>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</si>
  <si>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</si>
  <si>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</si>
  <si>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</si>
  <si>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</si>
  <si>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</si>
  <si>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</si>
  <si>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</si>
  <si>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</si>
  <si>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</si>
  <si>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</si>
  <si>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</si>
  <si>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</si>
  <si>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</si>
  <si>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</si>
  <si>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</si>
  <si>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</si>
  <si>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</si>
  <si>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</si>
  <si>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</si>
  <si>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r>
      <t>HNO</t>
    </r>
    <r>
      <rPr>
        <vertAlign val="subscript"/>
        <sz val="11"/>
        <rFont val="Times New Roman"/>
        <family val="1"/>
      </rPr>
      <t>3</t>
    </r>
    <r>
      <rPr>
        <sz val="11"/>
        <rFont val="Times New Roman"/>
        <family val="1"/>
      </rPr>
      <t xml:space="preserve"> + HCl</t>
    </r>
  </si>
  <si>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</si>
  <si>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</si>
  <si>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</si>
  <si>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</si>
  <si>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</si>
  <si>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</si>
  <si>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</si>
  <si>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</si>
  <si>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</si>
  <si>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ICP-MS</t>
  </si>
  <si>
    <t>ICP-OES</t>
  </si>
  <si>
    <t>ICP-AES</t>
  </si>
  <si>
    <t>Kapillarelektrophores</t>
  </si>
  <si>
    <t>Ionensensitive Bestimmung</t>
  </si>
  <si>
    <t>Atomemissionsspektrometrie (AES)</t>
  </si>
  <si>
    <t>Verfahren</t>
  </si>
  <si>
    <t>§ 64 LFGB Nr. L 00.00-19/1</t>
  </si>
  <si>
    <t>§ 64 LFGB Nr. L 00.00-19/1, modifiziert</t>
  </si>
  <si>
    <t>§ 64 LFGB Nr. L 17.00-17</t>
  </si>
  <si>
    <t>§ 64 LFGB Nr. L 17.00-17, modifiziert</t>
  </si>
  <si>
    <t>§ 64 LFGB Nr. L 31.00-10 (DIN EN 1134)</t>
  </si>
  <si>
    <t>§ 64 LFGB Nr. L 31.00-10 (DIN EN 1134), modifiziert</t>
  </si>
  <si>
    <t>DIN EN ISO 11885</t>
  </si>
  <si>
    <t>DIN EN ISO 7980 DEV 3a</t>
  </si>
  <si>
    <t>DIN EN ISO 17294-2</t>
  </si>
  <si>
    <t>DIN EN ISO 14911</t>
  </si>
  <si>
    <t>VDLUA VII 2.2.2.6</t>
  </si>
  <si>
    <t>DIN EN ISO 15763</t>
  </si>
  <si>
    <t>DIN EN ISO 15510</t>
  </si>
  <si>
    <t>EN 15505</t>
  </si>
  <si>
    <t>AOAC 985.35</t>
  </si>
  <si>
    <t>DIN CEN/TS 15621, Vornorm, mod.</t>
  </si>
  <si>
    <t>§ 64 LFGB Nr. L 07.00-56</t>
  </si>
  <si>
    <t>§ 64 LFGB Nr. L 07.00-56, modifiziert</t>
  </si>
  <si>
    <t>§ 64 LFGB Nrn L 06.00-4 und L 06.00-9</t>
  </si>
  <si>
    <t>§ 64 LFGB Nr. L 00.00-144, auch modifiziert</t>
  </si>
  <si>
    <t>VDLUFA III,10.8.2</t>
  </si>
  <si>
    <t>Aufschlussprinzip</t>
  </si>
  <si>
    <t>verwendete Säure(n)</t>
  </si>
  <si>
    <t>Messprinzip</t>
  </si>
  <si>
    <t>Verfahren / Literatur</t>
  </si>
  <si>
    <t>Beschreibung der verwendeten Analysenverfahren, Teil 1</t>
  </si>
  <si>
    <t>Beschreibung der verwendeten Analysenverfahren, Teil 2</t>
  </si>
  <si>
    <t>§ 64 LFGB Nr. L 40.00-07</t>
  </si>
  <si>
    <t>§ 64 LFGB Nr. L 40.00-07, modifiziert</t>
  </si>
  <si>
    <t>Enzymatisch nach r-biopharm / Roche Nr. 10 139076 035</t>
  </si>
  <si>
    <t>Benzoesäure</t>
  </si>
  <si>
    <t>Sorbinsäure</t>
  </si>
  <si>
    <t>mg/kg</t>
  </si>
  <si>
    <t>Saccharose</t>
  </si>
  <si>
    <t>§ 64 LFGB Nr. L 00.00-9</t>
  </si>
  <si>
    <t>§ 64 LFGB Nr. L 00.00-9, modifiziert</t>
  </si>
  <si>
    <t>§ 64 LFGB Nr. L 00.00-10</t>
  </si>
  <si>
    <t>§ 64 LFGB Nr. L 00.00-10, modifiziert</t>
  </si>
  <si>
    <t>HPLC-Verfahren (UV- oder DAD-Detektion)</t>
  </si>
  <si>
    <r>
      <t xml:space="preserve">HPLC nach Hagenauer-Heuer, Deutsche Lebensmittelrundschau </t>
    </r>
    <r>
      <rPr>
        <u/>
        <sz val="11"/>
        <rFont val="Times New Roman"/>
        <family val="1"/>
      </rPr>
      <t>86</t>
    </r>
    <r>
      <rPr>
        <sz val="11"/>
        <rFont val="Times New Roman"/>
        <family val="1"/>
      </rPr>
      <t xml:space="preserve"> Heft 1 (1990)</t>
    </r>
  </si>
  <si>
    <t>Wasserdampfdestillation mit anschließender HPLC-Detektion</t>
  </si>
  <si>
    <t>Wasserdampfdestillation mit anschließender UV-Detektion</t>
  </si>
  <si>
    <t>§ 64 LFGB Nr. L 00.00-28</t>
  </si>
  <si>
    <t>§ 64 LFGB Nr. L 00.00-28, modifiziert</t>
  </si>
  <si>
    <t>Aufarbeitung über Strata SAX Phenomenex-Kartusche; HPLC mit DAD</t>
  </si>
  <si>
    <t>HPLC-Verfahren (UV-Detektion) nach Schulte</t>
  </si>
  <si>
    <t>Parameter 11</t>
  </si>
  <si>
    <t>Parameter 12</t>
  </si>
  <si>
    <t>Kochsalz (über Chlorid)</t>
  </si>
  <si>
    <t>LC-MS(/MS)</t>
  </si>
  <si>
    <t>§ 64 LFGB Nr. L 05.02-2</t>
  </si>
  <si>
    <t>§ 64 LFGB Nr. L 05.02-2, modifiziert</t>
  </si>
  <si>
    <t>Rohprotein</t>
  </si>
  <si>
    <t>Lycopin</t>
  </si>
  <si>
    <t>Parameter 13</t>
  </si>
  <si>
    <t>Parameter 14</t>
  </si>
  <si>
    <t>Bitte im Excel-Format [.XLS oder .XLSX] Format einsenden! - Keep the Excel format [.XLS or .XLSX], please!</t>
  </si>
  <si>
    <t>AOAC Official Method 2011.04</t>
  </si>
  <si>
    <t>ISO 937-1978 E; Katalysator CX, Vapodest 50c (Fa. Gerhardt)</t>
  </si>
  <si>
    <t>NIR</t>
  </si>
  <si>
    <t>Autoanalyzer</t>
  </si>
  <si>
    <t>Katalysator: Kjeltabs CX; Vapodest 50c (Fa. Gerhardt)</t>
  </si>
  <si>
    <t>Nach Kjeldahl</t>
  </si>
  <si>
    <t>Nach Dumas</t>
  </si>
  <si>
    <t>§ 64 LFGB Nr. L 06.00-20 (01.00-60): 2003-12, modifiziert</t>
  </si>
  <si>
    <t>§ 64 LFGB Nr. L 06.00-20 (01.00-60): 2003-12</t>
  </si>
  <si>
    <t>§ 64 LFGB Nr. L 06.00-7 (08.00-7): 2014-08, modifiziert oder andere Version</t>
  </si>
  <si>
    <t>§ 64 LFGB Nr. L 06.00-7 (08.00-7): 2014-08</t>
  </si>
  <si>
    <t>Rohprotein (N * 6,25)</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</si>
  <si>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</si>
  <si>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</si>
  <si>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</si>
  <si>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t>Die Felder zur Eingabe Ihrer Ergebnisdaten sind nicht mit einer festen Nachkommazahl vordefiniert, um keine Hinweise auf eventuelle Gehalte von Parametern zu geben.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</si>
  <si>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vorab ein Passwort-freies Protokoll im PDF-Format gesendet.</t>
    </r>
  </si>
  <si>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</si>
  <si>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</si>
  <si>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</si>
  <si>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</si>
  <si>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In zahlreichen Fällen wird auch nachgefragt, ob Sie streng nach der Vorschrift gemäß § 64 LFGB arbeiten. Streng bedeutet, dass Sie ohne prüfrelevante Abweichungen arbeiten. Sollte die Abweichung lediglich die untersuchte Matrix sein (z.B. Ketchup anstelle von Brühwurst), dann soll dies nicht als Modifikation gekennzeichnet werden.</t>
  </si>
  <si>
    <r>
      <rPr>
        <b/>
        <sz val="11"/>
        <rFont val="Times New Roman"/>
        <family val="1"/>
      </rP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aktuellen </t>
    </r>
    <r>
      <rPr>
        <b/>
        <sz val="11"/>
        <rFont val="Times New Roman"/>
        <family val="1"/>
      </rPr>
      <t>Excelformat</t>
    </r>
    <r>
      <rPr>
        <sz val="11"/>
        <rFont val="Times New Roman"/>
        <family val="1"/>
      </rPr>
      <t xml:space="preserve"> (Datei-Endung ".xlsx") oder im Format von Excel 2000 (Datei-Endung ".xls")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eingesendete Tabellen verarbeiten. </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</si>
  <si>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</si>
  <si>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</si>
  <si>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</si>
  <si>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</si>
  <si>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Schweizerisches Lebensmittelbuch Methode 762.1</t>
  </si>
  <si>
    <t>Potentiometrische Titration bis pH 8,2</t>
  </si>
  <si>
    <t>EnzymeFast E1022</t>
  </si>
  <si>
    <t>Enzymatisch nach Megazyme K-CITR 11/14, Anwendungsbereich § 64 LFGB Nr. L 52.01.01-5</t>
  </si>
  <si>
    <t>§ 64 LFGB Nr.  L 17.00-6</t>
  </si>
  <si>
    <t>§ 64 LFGB Nr.  L 17.00-6, modifiziert</t>
  </si>
  <si>
    <t>§ 64 LFGB Nr. L 52.01.01-2</t>
  </si>
  <si>
    <t>§ 64 LFGB Nr. L 52.01.01-2, modifiziert</t>
  </si>
  <si>
    <t>Abbé-Refraktometer</t>
  </si>
  <si>
    <t>HPLC-RI nach § 64 LFGB Nr. L 00.00-59:2008-12</t>
  </si>
  <si>
    <t>HPLC (verschiedene Detektoren)</t>
  </si>
  <si>
    <t>Photometrisch</t>
  </si>
  <si>
    <t>Ionenchromatographie</t>
  </si>
  <si>
    <t>§ 64 LFGB Nr. L 17.00-15: 2013-08</t>
  </si>
  <si>
    <t>§ 64 LFGB Nr. L 17.00-15: 2013-08, modifiziert</t>
  </si>
  <si>
    <t>§ 64 LFGB Nr. L 26.11.03-11</t>
  </si>
  <si>
    <t>§ 64 LFGB Nr. L 26.11.03-11, modifiziert</t>
  </si>
  <si>
    <t>§ 64 LFGB L 26.11.03-13:1983-11</t>
  </si>
  <si>
    <t>§ 64 LFGB L 26.11.03-13:1983-11, modifiziert</t>
  </si>
  <si>
    <t>Bitte auswählen/Please select</t>
  </si>
  <si>
    <t>Thermometrische Endpunktbestimmung</t>
  </si>
  <si>
    <t>§ 64 LFGB Nr. L 07.00-5/1</t>
  </si>
  <si>
    <t>§ 64 LFGB Nr. L 07.00-5/1, modifiziert</t>
  </si>
  <si>
    <t>DVO (EU) Nr. 974/2014</t>
  </si>
  <si>
    <t>Glucose</t>
  </si>
  <si>
    <t>Fructose</t>
  </si>
  <si>
    <t>Glutaminsäure</t>
  </si>
  <si>
    <t>§ 64 LFGB Nr. L 07.00-17 (2008-06)</t>
  </si>
  <si>
    <t>§ 64 LFGB Nr. L 07.00-17 (2008-06), modifiziert oder andere Version</t>
  </si>
  <si>
    <t>§ 64 Methode L 07.00-59  (2008-06)</t>
  </si>
  <si>
    <t>§ 64 Methode L 07.00-59  (2008-06), modifiziert oder andere Version</t>
  </si>
  <si>
    <r>
      <t xml:space="preserve">Enzymatisch nach Roche / r-biopharm Nr. 10 </t>
    </r>
    <r>
      <rPr>
        <b/>
        <sz val="11"/>
        <rFont val="Times New Roman"/>
        <family val="1"/>
      </rPr>
      <t>139 092</t>
    </r>
    <r>
      <rPr>
        <sz val="11"/>
        <rFont val="Times New Roman"/>
        <family val="1"/>
      </rPr>
      <t xml:space="preserve"> 035</t>
    </r>
  </si>
  <si>
    <t>HPLC (Vorsäulenderivatiserung)</t>
  </si>
  <si>
    <t>Aminosäurenanalysator</t>
  </si>
  <si>
    <t>Enzymatisch nach Scil Diagnostics 1269</t>
  </si>
  <si>
    <t>HPLC nach Derivatisierung</t>
  </si>
  <si>
    <t>Aufarbeitung nach § 64 LFGB Nr. L 07.00-17 (2008-06), enzymatisch nach Roche / r-biopharm Nr. 10 139 092 035</t>
  </si>
  <si>
    <t>Enzymatisch mit Testkit von Megazyme</t>
  </si>
  <si>
    <t>Enzymatisch mittels Thermo Gallery</t>
  </si>
  <si>
    <t>Test-Kit Thermo Fisher Scientific L-Glutamic acid (Arena)</t>
  </si>
  <si>
    <t>Enzymatisch mittels Gallery Plus + Testkit Thermo Fisher L-Glutamic Acid</t>
  </si>
  <si>
    <t>Sonstiges / Other</t>
  </si>
  <si>
    <t>Bitte auswählen / Please select</t>
  </si>
  <si>
    <t>Parameter 15</t>
  </si>
  <si>
    <t>?</t>
  </si>
  <si>
    <t>Potentiometrisch Titration bis Äquivalenzpunkt</t>
  </si>
  <si>
    <t>Formolzahl</t>
  </si>
  <si>
    <t>Ergosterol</t>
  </si>
  <si>
    <t>§ 64 LFGB Nr. L 31.00-8 (DIN EN 1133)</t>
  </si>
  <si>
    <t>§ 64 LFGB Nr. L 31.00-8 (DIN EN 1133), modifiziert</t>
  </si>
  <si>
    <t>IFU Nr. 30</t>
  </si>
  <si>
    <t>Schweizerisches Lebensmittelbuch Nr 726.1: 01-1988 (vormals Kapitel 28A, 9.4)</t>
  </si>
  <si>
    <t>ml 0,1 mol/L NaOH / 100 g</t>
  </si>
  <si>
    <t>Es wird empfohlen, eine zweite eMail-Adresse in Form eines Funktionspostfaches anzugeben. Dadurch wird sichergestellt, dass die Auswertung auch zugestellt werden kann. Geben Sie hierzu die zweite Adresse getrennt durch ein Semikolon mit nachfolgendem Leerzeichen ein.</t>
  </si>
  <si>
    <t>It is recommended to provide a second email address in the form of a functional mailbox. This ensures that the evaluation can be delivered. To do this, enter the second address separated by a semicolon followed by a space.</t>
  </si>
  <si>
    <r>
      <t xml:space="preserve">Bitte geben Sie den Namen, eMail-Adresse und die Telefonnummer der Person an, die wir bei Rückfragen kontaktieren können.
An die aufgeführte(n) eMailadresse(n) wird das Protokoll als Passwort-freie PDF-Datei gesendet. </t>
    </r>
    <r>
      <rPr>
        <b/>
        <sz val="11"/>
        <rFont val="Times New Roman"/>
        <family val="1"/>
      </rPr>
      <t>Gedruckte Auswertungen werden nicht mehr versendet.</t>
    </r>
  </si>
  <si>
    <r>
      <t>Type in name, e-mail address and telefone number of the person we can contact in case of any questions, please.
We will send a PDF-document (passwort-free) of the report to this e-mail address.</t>
    </r>
    <r>
      <rPr>
        <b/>
        <sz val="11"/>
        <rFont val="Times New Roman"/>
        <family val="1"/>
      </rPr>
      <t xml:space="preserve"> Printed reports are no longer sent.</t>
    </r>
  </si>
  <si>
    <t>Kontaktname</t>
  </si>
  <si>
    <t>Mailadresse</t>
  </si>
  <si>
    <t>Zertifikat geeignet</t>
  </si>
  <si>
    <t>Trocknung bei der aufgeführten Temperatur mit Seesand</t>
  </si>
  <si>
    <t>Trocknung bei der aufgeführten Temperatur ohne Seesand</t>
  </si>
  <si>
    <t>Gravimetrisch (Vakuumtrockenschrank)</t>
  </si>
  <si>
    <t>Bitte eingeben / Please type in</t>
  </si>
  <si>
    <t>V.2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</si>
</sst>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b/>
      <sz val="12"/>
      <color indexed="10"/>
      <name val="Times New Roman"/>
      <family val="1"/>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1"/>
      <name val="Times New Roman"/>
      <family val="1"/>
    </font>
    <font>
      <u/>
      <sz val="11"/>
      <name val="Times New Roman"/>
      <family val="1"/>
    </font>
    <font>
      <b/>
      <sz val="13"/>
      <color rgb="FFFF0000"/>
      <name val="Times New Roman"/>
      <family val="1"/>
    </font>
    <font>
      <sz val="8"/>
      <name val="Times New Roman"/>
      <family val="1"/>
    </font>
    <font>
      <b/>
      <sz val="8"/>
      <name val="Times New Roman"/>
      <family val="1"/>
    </font>
    <font>
      <sz val="12"/>
      <color rgb="FFFF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rgb="FFCCFFCC"/>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bottom style="thin">
        <color indexed="64"/>
      </bottom>
      <diagonal/>
    </border>
  </borders>
  <cellStyleXfs count="5">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cellStyleXfs>
  <cellXfs count="175">
    <xf numFmtId="0" fontId="0" fillId="0" borderId="0" xfId="0"/>
    <xf numFmtId="0" fontId="4" fillId="0" borderId="0" xfId="0" applyFont="1"/>
    <xf numFmtId="0" fontId="0" fillId="2" borderId="0" xfId="0" applyFill="1"/>
    <xf numFmtId="0" fontId="8" fillId="0" borderId="0" xfId="0" applyFont="1"/>
    <xf numFmtId="0" fontId="0" fillId="2" borderId="0" xfId="0" applyFill="1" applyAlignment="1">
      <alignment horizontal="center"/>
    </xf>
    <xf numFmtId="0" fontId="4" fillId="3" borderId="0" xfId="0" applyFont="1" applyFill="1" applyProtection="1"/>
    <xf numFmtId="0" fontId="15" fillId="3" borderId="0" xfId="1" applyFont="1" applyFill="1" applyAlignment="1" applyProtection="1">
      <alignment horizontal="justify"/>
    </xf>
    <xf numFmtId="0" fontId="4" fillId="3" borderId="1" xfId="0" applyFont="1" applyFill="1" applyBorder="1" applyAlignment="1" applyProtection="1">
      <alignment horizontal="left" vertical="top" wrapText="1"/>
    </xf>
    <xf numFmtId="0" fontId="4" fillId="3" borderId="1" xfId="0" applyFont="1" applyFill="1" applyBorder="1" applyAlignment="1" applyProtection="1">
      <alignment horizontal="center" vertical="top" wrapText="1"/>
    </xf>
    <xf numFmtId="0" fontId="4" fillId="3" borderId="0" xfId="0" applyFont="1" applyFill="1" applyBorder="1" applyProtection="1"/>
    <xf numFmtId="0" fontId="0" fillId="0" borderId="0" xfId="0" applyFill="1" applyBorder="1" applyProtection="1">
      <protection locked="0"/>
    </xf>
    <xf numFmtId="0" fontId="2" fillId="0" borderId="0" xfId="0" applyFont="1" applyFill="1" applyBorder="1" applyProtection="1">
      <protection hidden="1"/>
    </xf>
    <xf numFmtId="0" fontId="3" fillId="0" borderId="0" xfId="0" applyFont="1" applyFill="1" applyBorder="1" applyProtection="1">
      <protection hidden="1"/>
    </xf>
    <xf numFmtId="0" fontId="7" fillId="0" borderId="0" xfId="0" applyFont="1" applyFill="1" applyBorder="1" applyProtection="1">
      <protection hidden="1"/>
    </xf>
    <xf numFmtId="0" fontId="6" fillId="0" borderId="0" xfId="0" applyFont="1" applyFill="1" applyBorder="1" applyProtection="1">
      <protection hidden="1"/>
    </xf>
    <xf numFmtId="0" fontId="0" fillId="0" borderId="0" xfId="0" applyFill="1" applyBorder="1" applyProtection="1">
      <protection hidden="1"/>
    </xf>
    <xf numFmtId="0" fontId="10" fillId="0" borderId="0" xfId="0" applyFont="1" applyFill="1" applyBorder="1" applyProtection="1">
      <protection hidden="1"/>
    </xf>
    <xf numFmtId="0" fontId="9" fillId="0" borderId="0" xfId="0" applyFont="1" applyFill="1" applyBorder="1" applyProtection="1">
      <protection hidden="1"/>
    </xf>
    <xf numFmtId="14" fontId="16" fillId="0" borderId="0" xfId="0" applyNumberFormat="1" applyFont="1" applyFill="1" applyBorder="1" applyAlignment="1" applyProtection="1">
      <alignment horizontal="left"/>
      <protection hidden="1"/>
    </xf>
    <xf numFmtId="0" fontId="0" fillId="0" borderId="0" xfId="0" applyFill="1" applyBorder="1" applyAlignment="1" applyProtection="1">
      <alignment vertical="center"/>
      <protection hidden="1"/>
    </xf>
    <xf numFmtId="0" fontId="11" fillId="4" borderId="0" xfId="0" applyFont="1" applyFill="1" applyBorder="1" applyAlignment="1" applyProtection="1">
      <alignment vertical="center"/>
      <protection hidden="1"/>
    </xf>
    <xf numFmtId="0" fontId="18" fillId="0" borderId="0" xfId="0" applyFont="1" applyFill="1" applyBorder="1" applyProtection="1">
      <protection hidden="1"/>
    </xf>
    <xf numFmtId="0" fontId="17" fillId="0" borderId="0" xfId="0" applyFont="1" applyAlignment="1" applyProtection="1">
      <alignment horizontal="left" wrapText="1"/>
      <protection hidden="1"/>
    </xf>
    <xf numFmtId="0" fontId="19" fillId="0" borderId="0" xfId="0" applyFont="1" applyFill="1" applyBorder="1" applyProtection="1">
      <protection hidden="1"/>
    </xf>
    <xf numFmtId="0" fontId="19" fillId="0" borderId="0" xfId="0" applyFont="1" applyFill="1" applyBorder="1" applyAlignment="1" applyProtection="1">
      <alignment wrapText="1"/>
      <protection hidden="1"/>
    </xf>
    <xf numFmtId="0" fontId="19" fillId="0" borderId="0" xfId="0" applyFont="1" applyFill="1" applyBorder="1" applyAlignment="1" applyProtection="1">
      <alignment wrapText="1"/>
    </xf>
    <xf numFmtId="0" fontId="19" fillId="0" borderId="0" xfId="0" applyFont="1" applyFill="1" applyBorder="1" applyAlignment="1" applyProtection="1">
      <alignment horizontal="left" wrapText="1"/>
      <protection hidden="1"/>
    </xf>
    <xf numFmtId="0" fontId="19" fillId="0" borderId="0" xfId="0" applyFont="1" applyBorder="1" applyAlignment="1">
      <alignment vertical="center" wrapText="1"/>
    </xf>
    <xf numFmtId="0" fontId="19" fillId="0" borderId="0" xfId="0" applyFont="1" applyFill="1" applyBorder="1" applyAlignment="1" applyProtection="1">
      <alignment horizontal="center"/>
      <protection hidden="1"/>
    </xf>
    <xf numFmtId="0" fontId="20" fillId="0" borderId="0" xfId="0" applyFont="1" applyFill="1" applyBorder="1" applyAlignment="1" applyProtection="1">
      <alignment horizontal="center"/>
      <protection hidden="1"/>
    </xf>
    <xf numFmtId="0" fontId="19" fillId="4" borderId="0" xfId="0" applyFont="1" applyFill="1" applyBorder="1" applyAlignment="1" applyProtection="1">
      <alignment vertical="center" wrapText="1"/>
      <protection hidden="1"/>
    </xf>
    <xf numFmtId="0" fontId="17" fillId="0" borderId="0" xfId="0" applyFont="1" applyAlignment="1">
      <alignment horizontal="left" wrapText="1"/>
    </xf>
    <xf numFmtId="49" fontId="0" fillId="2" borderId="0" xfId="0" applyNumberFormat="1" applyFill="1" applyAlignment="1">
      <alignment horizontal="center"/>
    </xf>
    <xf numFmtId="0" fontId="19" fillId="0" borderId="0" xfId="0" applyFont="1" applyFill="1" applyBorder="1" applyAlignment="1" applyProtection="1">
      <alignment horizontal="center" vertical="center"/>
      <protection hidden="1"/>
    </xf>
    <xf numFmtId="14" fontId="0" fillId="2" borderId="0" xfId="0" applyNumberFormat="1" applyFill="1" applyAlignment="1">
      <alignment horizontal="center"/>
    </xf>
    <xf numFmtId="0" fontId="17" fillId="0" borderId="0" xfId="0" applyFont="1" applyAlignment="1">
      <alignment horizontal="left" vertical="top" wrapText="1"/>
    </xf>
    <xf numFmtId="2" fontId="21" fillId="3" borderId="1" xfId="0" applyNumberFormat="1" applyFont="1" applyFill="1" applyBorder="1" applyAlignment="1" applyProtection="1">
      <alignment horizontal="center" vertical="top" wrapText="1"/>
    </xf>
    <xf numFmtId="0" fontId="0" fillId="0" borderId="0" xfId="0" applyProtection="1"/>
    <xf numFmtId="0" fontId="22" fillId="0" borderId="0" xfId="0" applyFont="1" applyProtection="1"/>
    <xf numFmtId="0" fontId="5" fillId="4" borderId="1" xfId="0" applyFont="1" applyFill="1" applyBorder="1" applyAlignment="1" applyProtection="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17" fillId="3" borderId="0" xfId="0" applyFont="1" applyFill="1" applyBorder="1" applyProtection="1">
      <protection hidden="1"/>
    </xf>
    <xf numFmtId="0" fontId="21" fillId="0" borderId="0" xfId="0" applyFont="1" applyFill="1" applyBorder="1" applyAlignment="1" applyProtection="1">
      <alignment vertical="center"/>
      <protection hidden="1"/>
    </xf>
    <xf numFmtId="0" fontId="17" fillId="0" borderId="2" xfId="0" applyFont="1" applyBorder="1" applyAlignment="1">
      <alignment horizontal="left" vertical="top" wrapText="1"/>
    </xf>
    <xf numFmtId="0" fontId="17" fillId="0" borderId="0" xfId="0" applyFont="1" applyAlignment="1" applyProtection="1">
      <alignment horizontal="left"/>
      <protection locked="0" hidden="1"/>
    </xf>
    <xf numFmtId="0" fontId="17" fillId="0" borderId="0" xfId="0" applyFont="1" applyAlignment="1" applyProtection="1">
      <alignment horizontal="left"/>
      <protection hidden="1"/>
    </xf>
    <xf numFmtId="0" fontId="17" fillId="0" borderId="3" xfId="0" applyFont="1" applyBorder="1" applyAlignment="1" applyProtection="1">
      <alignment horizontal="left" vertical="top" wrapText="1"/>
      <protection hidden="1"/>
    </xf>
    <xf numFmtId="0" fontId="17" fillId="0" borderId="0" xfId="0" applyFont="1" applyAlignment="1" applyProtection="1">
      <alignment horizontal="left" vertical="top" wrapText="1"/>
      <protection hidden="1"/>
    </xf>
    <xf numFmtId="0" fontId="17" fillId="0" borderId="4" xfId="0" applyFont="1" applyBorder="1" applyAlignment="1" applyProtection="1">
      <alignment horizontal="left" wrapText="1"/>
      <protection hidden="1"/>
    </xf>
    <xf numFmtId="0" fontId="17" fillId="0" borderId="2" xfId="0" applyFont="1" applyBorder="1" applyAlignment="1" applyProtection="1">
      <alignment horizontal="left" vertical="top" wrapText="1"/>
      <protection hidden="1"/>
    </xf>
    <xf numFmtId="0" fontId="7" fillId="4" borderId="0" xfId="0" applyFont="1" applyFill="1" applyBorder="1" applyProtection="1">
      <protection hidden="1"/>
    </xf>
    <xf numFmtId="0" fontId="5" fillId="0" borderId="0" xfId="0" applyFont="1"/>
    <xf numFmtId="0" fontId="14" fillId="0" borderId="0" xfId="0" applyFont="1" applyFill="1" applyBorder="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applyBorder="1"/>
    <xf numFmtId="49" fontId="1" fillId="2" borderId="0" xfId="1" applyNumberFormat="1" applyFont="1" applyFill="1" applyAlignment="1" applyProtection="1">
      <alignment vertical="center"/>
      <protection locked="0"/>
    </xf>
    <xf numFmtId="0" fontId="5" fillId="0" borderId="0" xfId="0" applyFont="1" applyProtection="1">
      <protection hidden="1"/>
    </xf>
    <xf numFmtId="0" fontId="4" fillId="0" borderId="0" xfId="0" applyFont="1" applyProtection="1">
      <protection hidden="1"/>
    </xf>
    <xf numFmtId="0" fontId="17" fillId="0" borderId="0" xfId="0" applyFont="1" applyAlignment="1">
      <alignment horizontal="justify" vertical="top" wrapText="1"/>
    </xf>
    <xf numFmtId="0" fontId="5" fillId="0" borderId="0" xfId="0" applyFont="1" applyAlignment="1" applyProtection="1">
      <alignment horizontal="justify" vertical="top" wrapText="1"/>
      <protection hidden="1"/>
    </xf>
    <xf numFmtId="0" fontId="4" fillId="0" borderId="0" xfId="0" applyFont="1" applyAlignment="1" applyProtection="1">
      <alignment horizontal="left" wrapText="1"/>
      <protection hidden="1"/>
    </xf>
    <xf numFmtId="0" fontId="17" fillId="0" borderId="0" xfId="0" applyFont="1"/>
    <xf numFmtId="0" fontId="17" fillId="0" borderId="3" xfId="0" applyFont="1" applyBorder="1" applyAlignment="1">
      <alignment horizontal="justify" vertical="top" wrapText="1"/>
    </xf>
    <xf numFmtId="0" fontId="17" fillId="0" borderId="0" xfId="0" applyFont="1" applyProtection="1">
      <protection locked="0"/>
    </xf>
    <xf numFmtId="0" fontId="20" fillId="0" borderId="0" xfId="0" applyFont="1" applyFill="1" applyBorder="1" applyAlignment="1" applyProtection="1">
      <alignment horizontal="center" vertical="center"/>
      <protection hidden="1"/>
    </xf>
    <xf numFmtId="49" fontId="19" fillId="2" borderId="0" xfId="0" applyNumberFormat="1" applyFont="1" applyFill="1" applyBorder="1" applyAlignment="1" applyProtection="1">
      <alignment vertical="center"/>
      <protection locked="0"/>
    </xf>
    <xf numFmtId="49" fontId="4" fillId="2" borderId="0" xfId="0" applyNumberFormat="1" applyFont="1" applyFill="1" applyBorder="1" applyProtection="1">
      <protection locked="0"/>
    </xf>
    <xf numFmtId="0" fontId="5" fillId="0" borderId="0" xfId="0" applyFont="1" applyAlignment="1">
      <alignment horizontal="center"/>
    </xf>
    <xf numFmtId="0" fontId="22" fillId="0" borderId="0" xfId="0" applyFont="1"/>
    <xf numFmtId="0" fontId="0" fillId="0" borderId="0" xfId="0" applyProtection="1">
      <protection locked="0" hidden="1"/>
    </xf>
    <xf numFmtId="0" fontId="0" fillId="0" borderId="0" xfId="0" applyAlignment="1" applyProtection="1">
      <alignment horizontal="center"/>
      <protection locked="0" hidden="1"/>
    </xf>
    <xf numFmtId="0" fontId="0" fillId="0" borderId="0" xfId="0" applyAlignment="1">
      <alignment horizontal="center"/>
    </xf>
    <xf numFmtId="0" fontId="0" fillId="0" borderId="0" xfId="0" applyFill="1"/>
    <xf numFmtId="0" fontId="0" fillId="0" borderId="0" xfId="0" applyFill="1" applyAlignment="1">
      <alignment horizontal="center"/>
    </xf>
    <xf numFmtId="0" fontId="5" fillId="0" borderId="0" xfId="3"/>
    <xf numFmtId="0" fontId="9" fillId="5" borderId="0" xfId="0" applyFont="1" applyFill="1" applyBorder="1" applyProtection="1">
      <protection hidden="1"/>
    </xf>
    <xf numFmtId="0" fontId="0" fillId="5" borderId="0" xfId="0" applyFill="1" applyBorder="1" applyProtection="1">
      <protection hidden="1"/>
    </xf>
    <xf numFmtId="0" fontId="23" fillId="5" borderId="0" xfId="0" applyFont="1" applyFill="1" applyBorder="1" applyProtection="1">
      <protection hidden="1"/>
    </xf>
    <xf numFmtId="0" fontId="6" fillId="5" borderId="0" xfId="0" applyFont="1" applyFill="1" applyBorder="1" applyProtection="1">
      <protection hidden="1"/>
    </xf>
    <xf numFmtId="0" fontId="8" fillId="5" borderId="0" xfId="0" applyFont="1" applyFill="1" applyBorder="1" applyAlignment="1" applyProtection="1">
      <alignment vertical="center" wrapText="1"/>
      <protection hidden="1"/>
    </xf>
    <xf numFmtId="0" fontId="5" fillId="5" borderId="0" xfId="0" applyFont="1" applyFill="1" applyBorder="1" applyAlignment="1" applyProtection="1">
      <alignment vertical="center"/>
      <protection hidden="1"/>
    </xf>
    <xf numFmtId="0" fontId="1" fillId="5" borderId="0" xfId="1" applyFill="1" applyBorder="1" applyAlignment="1" applyProtection="1">
      <protection hidden="1"/>
    </xf>
    <xf numFmtId="0" fontId="11" fillId="5" borderId="0" xfId="0" applyFont="1" applyFill="1" applyBorder="1" applyAlignment="1" applyProtection="1">
      <alignment vertical="center"/>
      <protection hidden="1"/>
    </xf>
    <xf numFmtId="0" fontId="5" fillId="0" borderId="0" xfId="0" applyFont="1" applyFill="1"/>
    <xf numFmtId="0" fontId="17" fillId="0" borderId="3" xfId="0" applyFont="1" applyBorder="1" applyAlignment="1">
      <alignment horizontal="left"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xf>
    <xf numFmtId="0" fontId="17" fillId="0" borderId="0" xfId="0" applyFont="1" applyAlignment="1">
      <alignment horizontal="left"/>
    </xf>
    <xf numFmtId="0" fontId="17" fillId="0" borderId="0" xfId="0" applyFont="1" applyAlignment="1" applyProtection="1">
      <alignment horizontal="right"/>
      <protection locked="0"/>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11" fillId="6" borderId="0" xfId="0" applyFont="1" applyFill="1" applyBorder="1" applyAlignment="1" applyProtection="1">
      <alignment vertical="center"/>
      <protection hidden="1"/>
    </xf>
    <xf numFmtId="0" fontId="19" fillId="6" borderId="0" xfId="0" applyFont="1" applyFill="1" applyBorder="1" applyAlignment="1" applyProtection="1">
      <alignment vertical="center" wrapText="1"/>
      <protection hidden="1"/>
    </xf>
    <xf numFmtId="0" fontId="19" fillId="0" borderId="0" xfId="0" applyFont="1" applyFill="1" applyBorder="1" applyAlignment="1">
      <alignment vertical="center" wrapText="1"/>
    </xf>
    <xf numFmtId="0" fontId="17" fillId="0" borderId="0" xfId="0" applyFont="1" applyAlignment="1">
      <alignment wrapText="1"/>
    </xf>
    <xf numFmtId="0" fontId="5" fillId="0" borderId="0" xfId="0" applyFont="1" applyProtection="1">
      <protection locked="0" hidden="1"/>
    </xf>
    <xf numFmtId="0" fontId="4" fillId="0" borderId="3" xfId="0" applyFont="1" applyBorder="1" applyAlignment="1" applyProtection="1">
      <alignment horizontal="justify" vertical="top" wrapText="1"/>
      <protection hidden="1"/>
    </xf>
    <xf numFmtId="0" fontId="5" fillId="0" borderId="3"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29" fillId="5" borderId="0" xfId="0" applyFont="1" applyFill="1" applyBorder="1" applyAlignment="1" applyProtection="1">
      <alignment horizontal="center" vertical="center"/>
      <protection hidden="1"/>
    </xf>
    <xf numFmtId="0" fontId="29" fillId="5" borderId="0" xfId="0" applyFont="1" applyFill="1" applyBorder="1" applyAlignment="1" applyProtection="1">
      <alignment vertical="center"/>
      <protection hidden="1"/>
    </xf>
    <xf numFmtId="0" fontId="29" fillId="5" borderId="0" xfId="0" applyFont="1" applyFill="1" applyBorder="1" applyProtection="1">
      <protection hidden="1"/>
    </xf>
    <xf numFmtId="0" fontId="30" fillId="5" borderId="0" xfId="0" applyFont="1" applyFill="1" applyBorder="1" applyAlignment="1" applyProtection="1">
      <alignment vertical="center" wrapText="1"/>
      <protection hidden="1"/>
    </xf>
    <xf numFmtId="0" fontId="4" fillId="0" borderId="0" xfId="0" applyFont="1" applyAlignment="1" applyProtection="1">
      <alignment horizontal="left"/>
      <protection locked="0" hidden="1"/>
    </xf>
    <xf numFmtId="0" fontId="4" fillId="0" borderId="3" xfId="0" applyFont="1" applyBorder="1" applyAlignment="1" applyProtection="1">
      <alignment horizontal="left" vertical="top" wrapText="1"/>
      <protection hidden="1"/>
    </xf>
    <xf numFmtId="0" fontId="5" fillId="0" borderId="4" xfId="0" applyFont="1" applyBorder="1" applyAlignment="1" applyProtection="1">
      <alignment wrapText="1"/>
      <protection hidden="1"/>
    </xf>
    <xf numFmtId="0" fontId="4" fillId="0" borderId="0" xfId="0" applyFont="1" applyAlignment="1" applyProtection="1">
      <alignment horizontal="left" vertical="top" wrapText="1"/>
      <protection hidden="1"/>
    </xf>
    <xf numFmtId="0" fontId="4" fillId="0" borderId="0" xfId="4" applyFont="1" applyAlignment="1" applyProtection="1">
      <alignment horizontal="left"/>
      <protection hidden="1"/>
    </xf>
    <xf numFmtId="0" fontId="17" fillId="0" borderId="0" xfId="0" applyFont="1" applyBorder="1" applyAlignment="1">
      <alignment vertical="center" wrapText="1"/>
    </xf>
    <xf numFmtId="0" fontId="5" fillId="8" borderId="0" xfId="0" applyFont="1" applyFill="1" applyAlignment="1">
      <alignment vertical="center"/>
    </xf>
    <xf numFmtId="0" fontId="5" fillId="0" borderId="0" xfId="0" applyFont="1" applyAlignment="1">
      <alignment vertical="center"/>
    </xf>
    <xf numFmtId="0" fontId="5" fillId="9" borderId="0" xfId="0" applyFont="1" applyFill="1" applyAlignment="1">
      <alignment horizontal="left" vertical="center"/>
    </xf>
    <xf numFmtId="49" fontId="5" fillId="2" borderId="0" xfId="0" applyNumberFormat="1" applyFont="1" applyFill="1" applyAlignment="1">
      <alignment horizontal="center"/>
    </xf>
    <xf numFmtId="0" fontId="0" fillId="2" borderId="0" xfId="0" applyNumberFormat="1" applyFill="1" applyAlignment="1">
      <alignment horizontal="center"/>
    </xf>
    <xf numFmtId="0" fontId="21" fillId="0" borderId="0" xfId="0" applyFont="1" applyAlignment="1" applyProtection="1">
      <alignment vertical="center"/>
      <protection hidden="1"/>
    </xf>
    <xf numFmtId="0" fontId="0" fillId="6" borderId="0" xfId="0" applyFill="1" applyBorder="1" applyAlignment="1" applyProtection="1">
      <alignment horizontal="left"/>
      <protection hidden="1"/>
    </xf>
    <xf numFmtId="0" fontId="0" fillId="6" borderId="0" xfId="0" applyFill="1" applyBorder="1" applyAlignment="1" applyProtection="1">
      <alignment horizontal="left"/>
      <protection locked="0"/>
    </xf>
    <xf numFmtId="0" fontId="31" fillId="4" borderId="0" xfId="0" applyFont="1" applyFill="1" applyBorder="1" applyAlignment="1" applyProtection="1">
      <alignment vertical="center" wrapText="1"/>
      <protection hidden="1"/>
    </xf>
    <xf numFmtId="0" fontId="21" fillId="4" borderId="0" xfId="0" applyFont="1" applyFill="1" applyBorder="1" applyAlignment="1" applyProtection="1">
      <alignment vertical="center"/>
      <protection hidden="1"/>
    </xf>
    <xf numFmtId="0" fontId="0" fillId="4" borderId="0" xfId="0" applyFill="1" applyBorder="1" applyAlignment="1" applyProtection="1">
      <alignment horizontal="left" vertical="center"/>
      <protection hidden="1"/>
    </xf>
    <xf numFmtId="0" fontId="25" fillId="0" borderId="0" xfId="0" applyFont="1" applyProtection="1">
      <protection hidden="1"/>
    </xf>
    <xf numFmtId="0" fontId="0" fillId="4" borderId="0" xfId="0" applyFill="1" applyBorder="1" applyAlignment="1" applyProtection="1">
      <alignment horizontal="left" vertical="center"/>
      <protection hidden="1"/>
    </xf>
    <xf numFmtId="0" fontId="29" fillId="0" borderId="0" xfId="0" applyFont="1"/>
    <xf numFmtId="0" fontId="5" fillId="0" borderId="5" xfId="0" applyFont="1" applyBorder="1" applyAlignment="1" applyProtection="1">
      <alignment horizontal="left" wrapText="1"/>
    </xf>
    <xf numFmtId="0" fontId="5" fillId="0" borderId="5" xfId="0" applyFont="1" applyBorder="1" applyAlignment="1" applyProtection="1">
      <alignment horizontal="left"/>
    </xf>
    <xf numFmtId="0" fontId="8" fillId="0" borderId="0" xfId="0" applyFont="1" applyAlignment="1" applyProtection="1">
      <alignment horizontal="left" wrapText="1"/>
    </xf>
    <xf numFmtId="0" fontId="8" fillId="0" borderId="0" xfId="0" applyFont="1" applyAlignment="1" applyProtection="1">
      <alignment horizontal="left"/>
    </xf>
    <xf numFmtId="0" fontId="5" fillId="0" borderId="0" xfId="0" applyFont="1" applyFill="1" applyAlignment="1" applyProtection="1">
      <alignment horizontal="left" wrapText="1"/>
    </xf>
    <xf numFmtId="0" fontId="5" fillId="0" borderId="0" xfId="0" applyFont="1" applyAlignment="1" applyProtection="1">
      <alignment horizontal="left" wrapText="1"/>
    </xf>
    <xf numFmtId="0" fontId="5" fillId="0" borderId="0" xfId="0" applyFont="1" applyAlignment="1" applyProtection="1">
      <alignment horizontal="left"/>
    </xf>
    <xf numFmtId="0" fontId="5" fillId="0" borderId="0" xfId="0" applyFont="1" applyFill="1" applyAlignment="1" applyProtection="1">
      <alignment horizontal="left"/>
    </xf>
    <xf numFmtId="0" fontId="9" fillId="0" borderId="0" xfId="0" applyFont="1" applyAlignment="1" applyProtection="1">
      <alignment horizontal="left" wrapText="1"/>
    </xf>
    <xf numFmtId="0" fontId="8" fillId="3" borderId="0" xfId="0" applyFont="1" applyFill="1" applyAlignment="1" applyProtection="1">
      <alignment horizontal="left"/>
    </xf>
    <xf numFmtId="0" fontId="4" fillId="0" borderId="0" xfId="0" applyFont="1" applyFill="1" applyAlignment="1" applyProtection="1">
      <alignment horizontal="left" wrapText="1"/>
    </xf>
    <xf numFmtId="0" fontId="8" fillId="3" borderId="0" xfId="0" applyFont="1" applyFill="1" applyAlignment="1" applyProtection="1">
      <alignment horizontal="left" wrapText="1"/>
    </xf>
    <xf numFmtId="0" fontId="4" fillId="3" borderId="0" xfId="0" applyFont="1" applyFill="1" applyAlignment="1" applyProtection="1">
      <alignment horizontal="left"/>
    </xf>
    <xf numFmtId="0" fontId="4" fillId="0" borderId="0" xfId="0" applyFont="1" applyFill="1" applyAlignment="1" applyProtection="1">
      <alignment horizontal="left"/>
    </xf>
    <xf numFmtId="0" fontId="4" fillId="3" borderId="0" xfId="0" applyFont="1" applyFill="1" applyAlignment="1" applyProtection="1">
      <alignment horizontal="left" wrapText="1"/>
    </xf>
    <xf numFmtId="0" fontId="14" fillId="3" borderId="0" xfId="0" applyFont="1" applyFill="1" applyAlignment="1" applyProtection="1">
      <alignment horizontal="left" wrapText="1"/>
    </xf>
    <xf numFmtId="0" fontId="8" fillId="3" borderId="5" xfId="0" applyFont="1" applyFill="1" applyBorder="1" applyAlignment="1" applyProtection="1">
      <alignment horizontal="left" wrapText="1"/>
    </xf>
    <xf numFmtId="0" fontId="4" fillId="3" borderId="5" xfId="0" applyFont="1" applyFill="1" applyBorder="1" applyAlignment="1" applyProtection="1">
      <alignment horizontal="left"/>
    </xf>
    <xf numFmtId="0" fontId="4" fillId="3" borderId="0" xfId="0" applyFont="1" applyFill="1" applyBorder="1" applyAlignment="1" applyProtection="1">
      <alignment horizontal="left"/>
    </xf>
    <xf numFmtId="0" fontId="4" fillId="0" borderId="0" xfId="0" applyFont="1" applyAlignment="1">
      <alignment horizontal="left" wrapText="1"/>
    </xf>
    <xf numFmtId="0" fontId="4" fillId="0" borderId="0" xfId="0" applyFont="1" applyAlignment="1">
      <alignment horizontal="left"/>
    </xf>
    <xf numFmtId="0" fontId="5" fillId="3" borderId="0" xfId="0" applyFont="1" applyFill="1" applyBorder="1" applyAlignment="1">
      <alignment horizontal="left" wrapText="1"/>
    </xf>
    <xf numFmtId="0" fontId="0" fillId="3" borderId="0" xfId="0" applyFill="1" applyBorder="1" applyAlignment="1">
      <alignment horizontal="left" wrapText="1"/>
    </xf>
    <xf numFmtId="0" fontId="9" fillId="0" borderId="0" xfId="0" applyFont="1" applyAlignment="1">
      <alignment horizontal="left"/>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0" fillId="0" borderId="0" xfId="0"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0" fillId="4" borderId="0" xfId="0" applyFill="1" applyBorder="1" applyAlignment="1" applyProtection="1">
      <alignment horizontal="left" vertical="center"/>
      <protection hidden="1"/>
    </xf>
    <xf numFmtId="0" fontId="0" fillId="4" borderId="0" xfId="0" applyFill="1" applyBorder="1" applyAlignment="1" applyProtection="1">
      <alignment vertical="center" wrapText="1"/>
      <protection locked="0"/>
    </xf>
    <xf numFmtId="0" fontId="17" fillId="0" borderId="0" xfId="0" applyFont="1" applyFill="1" applyBorder="1" applyAlignment="1" applyProtection="1">
      <alignment horizontal="left" vertical="center" wrapText="1"/>
      <protection hidden="1"/>
    </xf>
    <xf numFmtId="0" fontId="4"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wrapText="1"/>
      <protection hidden="1"/>
    </xf>
    <xf numFmtId="0" fontId="5" fillId="0" borderId="0" xfId="0" applyFont="1" applyFill="1" applyBorder="1" applyAlignment="1" applyProtection="1">
      <alignment horizontal="left" vertical="center"/>
      <protection hidden="1"/>
    </xf>
    <xf numFmtId="0" fontId="1" fillId="0" borderId="0" xfId="1" applyFill="1" applyBorder="1" applyAlignment="1" applyProtection="1">
      <alignment horizontal="left"/>
      <protection hidden="1"/>
    </xf>
    <xf numFmtId="0" fontId="21" fillId="0" borderId="0" xfId="0" applyFont="1" applyFill="1" applyBorder="1" applyAlignment="1" applyProtection="1">
      <alignment horizontal="left" vertical="center" wrapText="1"/>
      <protection hidden="1"/>
    </xf>
    <xf numFmtId="0" fontId="0" fillId="4" borderId="0" xfId="0" applyFill="1" applyBorder="1" applyAlignment="1" applyProtection="1">
      <alignment horizontal="center"/>
      <protection hidden="1"/>
    </xf>
    <xf numFmtId="0" fontId="0" fillId="4" borderId="0" xfId="0" applyNumberFormat="1" applyFill="1" applyBorder="1" applyAlignment="1" applyProtection="1">
      <alignment vertical="center" wrapText="1"/>
      <protection locked="0"/>
    </xf>
    <xf numFmtId="0" fontId="7" fillId="0" borderId="0" xfId="0" applyFont="1" applyFill="1" applyBorder="1" applyAlignment="1" applyProtection="1">
      <alignment horizontal="left" vertical="center" wrapText="1"/>
      <protection hidden="1"/>
    </xf>
    <xf numFmtId="0" fontId="28" fillId="0" borderId="0" xfId="0" applyFont="1" applyFill="1" applyBorder="1" applyAlignment="1" applyProtection="1">
      <alignment horizontal="left" vertical="center"/>
      <protection hidden="1"/>
    </xf>
    <xf numFmtId="0" fontId="0" fillId="4" borderId="0" xfId="0" applyFill="1" applyBorder="1" applyAlignment="1" applyProtection="1">
      <alignment horizontal="left"/>
      <protection hidden="1"/>
    </xf>
    <xf numFmtId="0" fontId="0" fillId="7" borderId="0" xfId="0" applyFill="1" applyBorder="1" applyAlignment="1" applyProtection="1">
      <alignment vertical="center" wrapText="1"/>
      <protection locked="0"/>
    </xf>
    <xf numFmtId="0" fontId="4" fillId="6" borderId="0" xfId="0" applyFont="1" applyFill="1" applyBorder="1" applyAlignment="1" applyProtection="1">
      <alignment vertical="center" wrapText="1"/>
      <protection locked="0"/>
    </xf>
    <xf numFmtId="0" fontId="4" fillId="4" borderId="0" xfId="0" applyFont="1" applyFill="1" applyBorder="1" applyAlignment="1" applyProtection="1">
      <alignment vertical="center" wrapText="1"/>
      <protection locked="0"/>
    </xf>
    <xf numFmtId="0" fontId="4" fillId="2" borderId="0" xfId="0" applyFont="1" applyFill="1" applyAlignment="1" applyProtection="1">
      <alignment horizontal="left"/>
      <protection locked="0"/>
    </xf>
  </cellXfs>
  <cellStyles count="5">
    <cellStyle name="Hyperlink 2" xfId="2" xr:uid="{00000000-0005-0000-0000-000000000000}"/>
    <cellStyle name="Link" xfId="1" builtinId="8"/>
    <cellStyle name="Standard" xfId="0" builtinId="0"/>
    <cellStyle name="Standard 2" xfId="3" xr:uid="{00000000-0005-0000-0000-000003000000}"/>
    <cellStyle name="Standard 3" xfId="4" xr:uid="{6245B07B-CF60-447D-B742-7968D11C3785}"/>
  </cellStyles>
  <dxfs count="44">
    <dxf>
      <fill>
        <patternFill>
          <bgColor indexed="43"/>
        </patternFill>
      </fill>
    </dxf>
    <dxf>
      <font>
        <color theme="0"/>
        <name val="Cambria"/>
        <scheme val="none"/>
      </font>
    </dxf>
    <dxf>
      <font>
        <condense val="0"/>
        <extend val="0"/>
        <color indexed="9"/>
      </font>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ont>
        <color theme="0"/>
        <name val="Cambria"/>
        <scheme val="none"/>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9.xml"/><Relationship Id="rId21" Type="http://schemas.openxmlformats.org/officeDocument/2006/relationships/worksheet" Target="worksheets/sheet21.xml"/><Relationship Id="rId34" Type="http://schemas.openxmlformats.org/officeDocument/2006/relationships/externalLink" Target="externalLinks/externalLink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2.xml"/><Relationship Id="rId37" Type="http://schemas.openxmlformats.org/officeDocument/2006/relationships/externalLink" Target="externalLinks/externalLink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5.xml"/><Relationship Id="rId43"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3.xml"/><Relationship Id="rId38" Type="http://schemas.openxmlformats.org/officeDocument/2006/relationships/externalLink" Target="externalLinks/externalLink8.xml"/></Relationships>
</file>

<file path=xl/ctrlProps/ctrlProp1.xml><?xml version="1.0" encoding="utf-8"?>
<formControlPr xmlns="http://schemas.microsoft.com/office/spreadsheetml/2009/9/main" objectType="Drop" dropLines="30" dropStyle="combo" dx="22" fmlaLink="pHWert!$B$1" fmlaRange="pHWert!$B$3:$B$18" sel="16" val="0"/>
</file>

<file path=xl/ctrlProps/ctrlProp10.xml><?xml version="1.0" encoding="utf-8"?>
<formControlPr xmlns="http://schemas.microsoft.com/office/spreadsheetml/2009/9/main" objectType="Drop" dropLines="30" dropStyle="combo" dx="22" fmlaLink="Asche!$B$1" fmlaRange="Asche!$B$3:$B$20" sel="18" val="0"/>
</file>

<file path=xl/ctrlProps/ctrlProp11.xml><?xml version="1.0" encoding="utf-8"?>
<formControlPr xmlns="http://schemas.microsoft.com/office/spreadsheetml/2009/9/main" objectType="Drop" dropStyle="combo" dx="22" fmlaLink="Natrium!$B$2" fmlaRange="Natrium!$B$3:$B$10" sel="8" val="0"/>
</file>

<file path=xl/ctrlProps/ctrlProp12.xml><?xml version="1.0" encoding="utf-8"?>
<formControlPr xmlns="http://schemas.microsoft.com/office/spreadsheetml/2009/9/main" objectType="Drop" dropLines="20" dropStyle="combo" dx="22" fmlaLink="Natrium!$B$13" fmlaRange="Natrium!$B$14:$B$26" sel="13" val="0"/>
</file>

<file path=xl/ctrlProps/ctrlProp13.xml><?xml version="1.0" encoding="utf-8"?>
<formControlPr xmlns="http://schemas.microsoft.com/office/spreadsheetml/2009/9/main" objectType="Drop" dropLines="20" dropStyle="combo" dx="22" fmlaLink="Natrium!$B$29" fmlaRange="Natrium!$B$30:$B$37" sel="8" val="0"/>
</file>

<file path=xl/ctrlProps/ctrlProp14.xml><?xml version="1.0" encoding="utf-8"?>
<formControlPr xmlns="http://schemas.microsoft.com/office/spreadsheetml/2009/9/main" objectType="Drop" dropStyle="combo" dx="22" fmlaLink="Natrium!$B$40" fmlaRange="Natrium!$B$41:$B$44" sel="4" val="0"/>
</file>

<file path=xl/ctrlProps/ctrlProp15.xml><?xml version="1.0" encoding="utf-8"?>
<formControlPr xmlns="http://schemas.microsoft.com/office/spreadsheetml/2009/9/main" objectType="Drop" dropLines="30" dropStyle="combo" dx="22" fmlaLink="Natrium!$B$47" fmlaRange="Natrium!$B$48:$B$59" sel="12" val="0"/>
</file>

<file path=xl/ctrlProps/ctrlProp16.xml><?xml version="1.0" encoding="utf-8"?>
<formControlPr xmlns="http://schemas.microsoft.com/office/spreadsheetml/2009/9/main" objectType="Drop" dropLines="50" dropStyle="combo" dx="22" fmlaLink="Natrium!$B$62" fmlaRange="Natrium!$B$63:$B$85" sel="23" val="0"/>
</file>

<file path=xl/ctrlProps/ctrlProp17.xml><?xml version="1.0" encoding="utf-8"?>
<formControlPr xmlns="http://schemas.microsoft.com/office/spreadsheetml/2009/9/main" objectType="Drop" dropLines="30" dropStyle="combo" dx="22" fmlaLink="Formolzahl!$B$1" fmlaRange="Formolzahl!$B$3:$B$8" sel="6" val="0"/>
</file>

<file path=xl/ctrlProps/ctrlProp18.xml><?xml version="1.0" encoding="utf-8"?>
<formControlPr xmlns="http://schemas.microsoft.com/office/spreadsheetml/2009/9/main" objectType="Drop" dropLines="30" dropStyle="combo" dx="22" fmlaLink="Ergosterol!$B$1" fmlaRange="Ergosterol!$B$3:$B$4" sel="2" val="0"/>
</file>

<file path=xl/ctrlProps/ctrlProp19.xml><?xml version="1.0" encoding="utf-8"?>
<formControlPr xmlns="http://schemas.microsoft.com/office/spreadsheetml/2009/9/main" objectType="Drop" dropLines="30" dropStyle="combo" dx="22" fmlaLink="Rohprotein!$B$1" fmlaRange="Rohprotein!$B$3:$B$19" sel="17" val="0"/>
</file>

<file path=xl/ctrlProps/ctrlProp2.xml><?xml version="1.0" encoding="utf-8"?>
<formControlPr xmlns="http://schemas.microsoft.com/office/spreadsheetml/2009/9/main" objectType="Drop" dropLines="30" dropStyle="combo" dx="22" fmlaLink="Gesamtsre!$B$1" fmlaRange="Gesamtsre!$B$3:$B$16" sel="14" val="0"/>
</file>

<file path=xl/ctrlProps/ctrlProp20.xml><?xml version="1.0" encoding="utf-8"?>
<formControlPr xmlns="http://schemas.microsoft.com/office/spreadsheetml/2009/9/main" objectType="Drop" dropLines="30" dropStyle="combo" dx="22" fmlaLink="Lycopin!$B$1" fmlaRange="Lycopin!$B$3:$B$8" sel="6" val="0"/>
</file>

<file path=xl/ctrlProps/ctrlProp21.xml><?xml version="1.0" encoding="utf-8"?>
<formControlPr xmlns="http://schemas.microsoft.com/office/spreadsheetml/2009/9/main" objectType="Drop" dropLines="30" dropStyle="combo" dx="22" fmlaLink="Glutaminsre!$B$1" fmlaRange="Glutaminsre!$B$3:$B$18" sel="16" val="0"/>
</file>

<file path=xl/ctrlProps/ctrlProp3.xml><?xml version="1.0" encoding="utf-8"?>
<formControlPr xmlns="http://schemas.microsoft.com/office/spreadsheetml/2009/9/main" objectType="Drop" dropLines="30" dropStyle="combo" dx="22" fmlaLink="Citronensre!$B$1" fmlaRange="Citronensre!$B$3:$B$17" sel="15" val="0"/>
</file>

<file path=xl/ctrlProps/ctrlProp4.xml><?xml version="1.0" encoding="utf-8"?>
<formControlPr xmlns="http://schemas.microsoft.com/office/spreadsheetml/2009/9/main" objectType="Drop" dropLines="30" dropStyle="combo" dx="22" fmlaLink="Kochsalz!$B$1" fmlaRange="Kochsalz!$B$3:$B$29" sel="27" val="0"/>
</file>

<file path=xl/ctrlProps/ctrlProp5.xml><?xml version="1.0" encoding="utf-8"?>
<formControlPr xmlns="http://schemas.microsoft.com/office/spreadsheetml/2009/9/main" objectType="Drop" dropLines="30" dropStyle="combo" dx="22" fmlaLink="Gestamttrocken!$B$1" fmlaRange="Gestamttrocken!$B$3:$B$22" sel="20" val="0"/>
</file>

<file path=xl/ctrlProps/ctrlProp6.xml><?xml version="1.0" encoding="utf-8"?>
<formControlPr xmlns="http://schemas.microsoft.com/office/spreadsheetml/2009/9/main" objectType="Drop" dropLines="30" dropStyle="combo" dx="22" fmlaLink="LoeslichTrocken!$B$1" fmlaRange="LoeslichTrocken!$B$3:$B$15" sel="13" val="0"/>
</file>

<file path=xl/ctrlProps/ctrlProp7.xml><?xml version="1.0" encoding="utf-8"?>
<formControlPr xmlns="http://schemas.microsoft.com/office/spreadsheetml/2009/9/main" objectType="Drop" dropLines="100" dropStyle="combo" dx="22" fmlaLink="GluFruSac!$D$2" fmlaRange="GluFruSac!$B$3:$B$23" sel="21" val="0"/>
</file>

<file path=xl/ctrlProps/ctrlProp8.xml><?xml version="1.0" encoding="utf-8"?>
<formControlPr xmlns="http://schemas.microsoft.com/office/spreadsheetml/2009/9/main" objectType="Drop" dropLines="100" dropStyle="combo" dx="22" fmlaLink="GluFruSac!$E$2" fmlaRange="GluFruSac!$B$3:$B$23" sel="21" val="0"/>
</file>

<file path=xl/ctrlProps/ctrlProp9.xml><?xml version="1.0" encoding="utf-8"?>
<formControlPr xmlns="http://schemas.microsoft.com/office/spreadsheetml/2009/9/main" objectType="Drop" dropLines="15" dropStyle="combo" dx="22"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30480</xdr:colOff>
      <xdr:row>40</xdr:row>
      <xdr:rowOff>106680</xdr:rowOff>
    </xdr:to>
    <xdr:pic>
      <xdr:nvPicPr>
        <xdr:cNvPr id="14435" name="Picture 1">
          <a:extLst>
            <a:ext uri="{FF2B5EF4-FFF2-40B4-BE49-F238E27FC236}">
              <a16:creationId xmlns:a16="http://schemas.microsoft.com/office/drawing/2014/main" id="{00000000-0008-0000-0100-000063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0" cy="71170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xdr:colOff>
          <xdr:row>33</xdr:row>
          <xdr:rowOff>22860</xdr:rowOff>
        </xdr:from>
        <xdr:to>
          <xdr:col>7</xdr:col>
          <xdr:colOff>297180</xdr:colOff>
          <xdr:row>34</xdr:row>
          <xdr:rowOff>7620</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35</xdr:row>
          <xdr:rowOff>22860</xdr:rowOff>
        </xdr:from>
        <xdr:to>
          <xdr:col>7</xdr:col>
          <xdr:colOff>297180</xdr:colOff>
          <xdr:row>36</xdr:row>
          <xdr:rowOff>0</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37</xdr:row>
          <xdr:rowOff>22860</xdr:rowOff>
        </xdr:from>
        <xdr:to>
          <xdr:col>7</xdr:col>
          <xdr:colOff>297180</xdr:colOff>
          <xdr:row>38</xdr:row>
          <xdr:rowOff>0</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39</xdr:row>
          <xdr:rowOff>7620</xdr:rowOff>
        </xdr:from>
        <xdr:to>
          <xdr:col>7</xdr:col>
          <xdr:colOff>297180</xdr:colOff>
          <xdr:row>39</xdr:row>
          <xdr:rowOff>175260</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41</xdr:row>
          <xdr:rowOff>0</xdr:rowOff>
        </xdr:from>
        <xdr:to>
          <xdr:col>7</xdr:col>
          <xdr:colOff>297180</xdr:colOff>
          <xdr:row>41</xdr:row>
          <xdr:rowOff>175260</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44</xdr:row>
          <xdr:rowOff>0</xdr:rowOff>
        </xdr:from>
        <xdr:to>
          <xdr:col>7</xdr:col>
          <xdr:colOff>297180</xdr:colOff>
          <xdr:row>44</xdr:row>
          <xdr:rowOff>160020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46</xdr:row>
          <xdr:rowOff>7620</xdr:rowOff>
        </xdr:from>
        <xdr:to>
          <xdr:col>7</xdr:col>
          <xdr:colOff>297180</xdr:colOff>
          <xdr:row>46</xdr:row>
          <xdr:rowOff>175260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22860</xdr:colOff>
          <xdr:row>48</xdr:row>
          <xdr:rowOff>7620</xdr:rowOff>
        </xdr:from>
        <xdr:to>
          <xdr:col>7</xdr:col>
          <xdr:colOff>297180</xdr:colOff>
          <xdr:row>48</xdr:row>
          <xdr:rowOff>175260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22860</xdr:colOff>
          <xdr:row>14</xdr:row>
          <xdr:rowOff>106680</xdr:rowOff>
        </xdr:from>
        <xdr:to>
          <xdr:col>7</xdr:col>
          <xdr:colOff>7620</xdr:colOff>
          <xdr:row>14</xdr:row>
          <xdr:rowOff>335280</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50</xdr:row>
          <xdr:rowOff>7620</xdr:rowOff>
        </xdr:from>
        <xdr:to>
          <xdr:col>7</xdr:col>
          <xdr:colOff>304800</xdr:colOff>
          <xdr:row>50</xdr:row>
          <xdr:rowOff>175260</xdr:rowOff>
        </xdr:to>
        <xdr:sp macro="" textlink="">
          <xdr:nvSpPr>
            <xdr:cNvPr id="2120" name="Drop Down 72" hidden="1">
              <a:extLst>
                <a:ext uri="{63B3BB69-23CF-44E3-9099-C40C66FF867C}">
                  <a14:compatExt spid="_x0000_s2120"/>
                </a:ext>
                <a:ext uri="{FF2B5EF4-FFF2-40B4-BE49-F238E27FC236}">
                  <a16:creationId xmlns:a16="http://schemas.microsoft.com/office/drawing/2014/main" id="{00000000-0008-0000-0800-00004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67</xdr:row>
          <xdr:rowOff>22860</xdr:rowOff>
        </xdr:from>
        <xdr:to>
          <xdr:col>2</xdr:col>
          <xdr:colOff>144780</xdr:colOff>
          <xdr:row>67</xdr:row>
          <xdr:rowOff>160020</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69</xdr:row>
          <xdr:rowOff>22860</xdr:rowOff>
        </xdr:from>
        <xdr:to>
          <xdr:col>6</xdr:col>
          <xdr:colOff>0</xdr:colOff>
          <xdr:row>69</xdr:row>
          <xdr:rowOff>160020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71</xdr:row>
          <xdr:rowOff>22860</xdr:rowOff>
        </xdr:from>
        <xdr:to>
          <xdr:col>6</xdr:col>
          <xdr:colOff>0</xdr:colOff>
          <xdr:row>71</xdr:row>
          <xdr:rowOff>160020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73</xdr:row>
          <xdr:rowOff>22860</xdr:rowOff>
        </xdr:from>
        <xdr:to>
          <xdr:col>6</xdr:col>
          <xdr:colOff>0</xdr:colOff>
          <xdr:row>73</xdr:row>
          <xdr:rowOff>160020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75</xdr:row>
          <xdr:rowOff>7620</xdr:rowOff>
        </xdr:from>
        <xdr:to>
          <xdr:col>6</xdr:col>
          <xdr:colOff>0</xdr:colOff>
          <xdr:row>75</xdr:row>
          <xdr:rowOff>160020</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77</xdr:row>
          <xdr:rowOff>7620</xdr:rowOff>
        </xdr:from>
        <xdr:to>
          <xdr:col>6</xdr:col>
          <xdr:colOff>0</xdr:colOff>
          <xdr:row>77</xdr:row>
          <xdr:rowOff>160020</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55</xdr:row>
          <xdr:rowOff>7620</xdr:rowOff>
        </xdr:from>
        <xdr:to>
          <xdr:col>7</xdr:col>
          <xdr:colOff>304800</xdr:colOff>
          <xdr:row>55</xdr:row>
          <xdr:rowOff>175260</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58</xdr:row>
          <xdr:rowOff>7620</xdr:rowOff>
        </xdr:from>
        <xdr:to>
          <xdr:col>7</xdr:col>
          <xdr:colOff>304800</xdr:colOff>
          <xdr:row>58</xdr:row>
          <xdr:rowOff>175260</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60</xdr:row>
          <xdr:rowOff>7620</xdr:rowOff>
        </xdr:from>
        <xdr:to>
          <xdr:col>7</xdr:col>
          <xdr:colOff>304800</xdr:colOff>
          <xdr:row>60</xdr:row>
          <xdr:rowOff>175260</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62</xdr:row>
          <xdr:rowOff>7620</xdr:rowOff>
        </xdr:from>
        <xdr:to>
          <xdr:col>7</xdr:col>
          <xdr:colOff>304800</xdr:colOff>
          <xdr:row>62</xdr:row>
          <xdr:rowOff>175260</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30480</xdr:colOff>
          <xdr:row>64</xdr:row>
          <xdr:rowOff>7620</xdr:rowOff>
        </xdr:from>
        <xdr:to>
          <xdr:col>7</xdr:col>
          <xdr:colOff>304800</xdr:colOff>
          <xdr:row>64</xdr:row>
          <xdr:rowOff>182880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Dokumente%20und%20Einstellungen\lvu\Lokale%20Einstellungen\Temporary%20Internet%20Files\OLK39\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okumente%20und%20Einstellungen\lvu\Lokale%20Einstellungen\Temporary%20Internet%20Files\OLK39\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omments" Target="../comments3.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4140625" defaultRowHeight="13.8" x14ac:dyDescent="0.25"/>
  <cols>
    <col min="1" max="2" width="27.5546875" style="37" customWidth="1"/>
    <col min="3" max="3" width="30.44140625" style="37" customWidth="1"/>
    <col min="4" max="16384" width="11.44140625" style="37"/>
  </cols>
  <sheetData>
    <row r="1" spans="1:3" ht="30.75" customHeight="1" x14ac:dyDescent="0.3">
      <c r="A1" s="131" t="s">
        <v>134</v>
      </c>
      <c r="B1" s="132"/>
      <c r="C1" s="132"/>
    </row>
    <row r="2" spans="1:3" ht="51.75" customHeight="1" x14ac:dyDescent="0.25">
      <c r="A2" s="134" t="s">
        <v>152</v>
      </c>
      <c r="B2" s="135"/>
      <c r="C2" s="135"/>
    </row>
    <row r="3" spans="1:3" ht="74.25" customHeight="1" x14ac:dyDescent="0.25">
      <c r="A3" s="133" t="s">
        <v>182</v>
      </c>
      <c r="B3" s="133"/>
      <c r="C3" s="133"/>
    </row>
    <row r="4" spans="1:3" ht="80.400000000000006" customHeight="1" x14ac:dyDescent="0.35">
      <c r="A4" s="133" t="s">
        <v>186</v>
      </c>
      <c r="B4" s="136"/>
      <c r="C4" s="136"/>
    </row>
    <row r="5" spans="1:3" ht="30.45" customHeight="1" x14ac:dyDescent="0.3">
      <c r="A5" s="137"/>
      <c r="B5" s="137"/>
      <c r="C5" s="137"/>
    </row>
    <row r="6" spans="1:3" ht="30.45" customHeight="1" x14ac:dyDescent="0.25">
      <c r="A6" s="38" t="s">
        <v>135</v>
      </c>
    </row>
    <row r="7" spans="1:3" ht="54" customHeight="1" x14ac:dyDescent="0.25">
      <c r="A7" s="129" t="s">
        <v>136</v>
      </c>
      <c r="B7" s="130"/>
      <c r="C7" s="130"/>
    </row>
    <row r="9" spans="1:3" x14ac:dyDescent="0.25">
      <c r="A9" s="39" t="s">
        <v>137</v>
      </c>
      <c r="B9" s="39" t="s">
        <v>138</v>
      </c>
    </row>
    <row r="10" spans="1:3" ht="15.6" x14ac:dyDescent="0.25">
      <c r="A10" s="8">
        <v>1379</v>
      </c>
      <c r="B10" s="8">
        <v>1380</v>
      </c>
    </row>
    <row r="11" spans="1:3" ht="15.6" x14ac:dyDescent="0.25">
      <c r="A11" s="8">
        <v>179.34</v>
      </c>
      <c r="B11" s="8">
        <v>179</v>
      </c>
    </row>
    <row r="12" spans="1:3" ht="15.6" x14ac:dyDescent="0.25">
      <c r="A12" s="8">
        <v>80.12</v>
      </c>
      <c r="B12" s="8">
        <v>80.099999999999994</v>
      </c>
    </row>
    <row r="13" spans="1:3" ht="15.6" x14ac:dyDescent="0.25">
      <c r="A13" s="8">
        <v>7.8</v>
      </c>
      <c r="B13" s="36">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9">
    <pageSetUpPr fitToPage="1"/>
  </sheetPr>
  <dimension ref="A1:H38"/>
  <sheetViews>
    <sheetView workbookViewId="0">
      <selection activeCell="A2" sqref="A2:G2"/>
    </sheetView>
  </sheetViews>
  <sheetFormatPr baseColWidth="10" defaultColWidth="11.44140625" defaultRowHeight="15.6" x14ac:dyDescent="0.3"/>
  <cols>
    <col min="1" max="7" width="12.5546875" style="1" customWidth="1"/>
    <col min="8" max="16384" width="11.44140625" style="1"/>
  </cols>
  <sheetData>
    <row r="1" spans="1:8" x14ac:dyDescent="0.3">
      <c r="A1" s="1" t="s">
        <v>20</v>
      </c>
      <c r="H1" s="126">
        <f>COUNTA(A2:G38)</f>
        <v>0</v>
      </c>
    </row>
    <row r="2" spans="1:8" x14ac:dyDescent="0.3">
      <c r="A2" s="174"/>
      <c r="B2" s="174"/>
      <c r="C2" s="174"/>
      <c r="D2" s="174"/>
      <c r="E2" s="174"/>
      <c r="F2" s="174"/>
      <c r="G2" s="174"/>
    </row>
    <row r="3" spans="1:8" x14ac:dyDescent="0.3">
      <c r="A3" s="174"/>
      <c r="B3" s="174"/>
      <c r="C3" s="174"/>
      <c r="D3" s="174"/>
      <c r="E3" s="174"/>
      <c r="F3" s="174"/>
      <c r="G3" s="174"/>
    </row>
    <row r="4" spans="1:8" x14ac:dyDescent="0.3">
      <c r="A4" s="174"/>
      <c r="B4" s="174"/>
      <c r="C4" s="174"/>
      <c r="D4" s="174"/>
      <c r="E4" s="174"/>
      <c r="F4" s="174"/>
      <c r="G4" s="174"/>
    </row>
    <row r="5" spans="1:8" x14ac:dyDescent="0.3">
      <c r="A5" s="174"/>
      <c r="B5" s="174"/>
      <c r="C5" s="174"/>
      <c r="D5" s="174"/>
      <c r="E5" s="174"/>
      <c r="F5" s="174"/>
      <c r="G5" s="174"/>
    </row>
    <row r="6" spans="1:8" x14ac:dyDescent="0.3">
      <c r="A6" s="174"/>
      <c r="B6" s="174"/>
      <c r="C6" s="174"/>
      <c r="D6" s="174"/>
      <c r="E6" s="174"/>
      <c r="F6" s="174"/>
      <c r="G6" s="174"/>
    </row>
    <row r="7" spans="1:8" x14ac:dyDescent="0.3">
      <c r="A7" s="174"/>
      <c r="B7" s="174"/>
      <c r="C7" s="174"/>
      <c r="D7" s="174"/>
      <c r="E7" s="174"/>
      <c r="F7" s="174"/>
      <c r="G7" s="174"/>
    </row>
    <row r="8" spans="1:8" x14ac:dyDescent="0.3">
      <c r="A8" s="174"/>
      <c r="B8" s="174"/>
      <c r="C8" s="174"/>
      <c r="D8" s="174"/>
      <c r="E8" s="174"/>
      <c r="F8" s="174"/>
      <c r="G8" s="174"/>
    </row>
    <row r="9" spans="1:8" x14ac:dyDescent="0.3">
      <c r="A9" s="174"/>
      <c r="B9" s="174"/>
      <c r="C9" s="174"/>
      <c r="D9" s="174"/>
      <c r="E9" s="174"/>
      <c r="F9" s="174"/>
      <c r="G9" s="174"/>
    </row>
    <row r="10" spans="1:8" x14ac:dyDescent="0.3">
      <c r="A10" s="174"/>
      <c r="B10" s="174"/>
      <c r="C10" s="174"/>
      <c r="D10" s="174"/>
      <c r="E10" s="174"/>
      <c r="F10" s="174"/>
      <c r="G10" s="174"/>
    </row>
    <row r="11" spans="1:8" x14ac:dyDescent="0.3">
      <c r="A11" s="174"/>
      <c r="B11" s="174"/>
      <c r="C11" s="174"/>
      <c r="D11" s="174"/>
      <c r="E11" s="174"/>
      <c r="F11" s="174"/>
      <c r="G11" s="174"/>
    </row>
    <row r="12" spans="1:8" x14ac:dyDescent="0.3">
      <c r="A12" s="174"/>
      <c r="B12" s="174"/>
      <c r="C12" s="174"/>
      <c r="D12" s="174"/>
      <c r="E12" s="174"/>
      <c r="F12" s="174"/>
      <c r="G12" s="174"/>
    </row>
    <row r="13" spans="1:8" x14ac:dyDescent="0.3">
      <c r="A13" s="174"/>
      <c r="B13" s="174"/>
      <c r="C13" s="174"/>
      <c r="D13" s="174"/>
      <c r="E13" s="174"/>
      <c r="F13" s="174"/>
      <c r="G13" s="174"/>
    </row>
    <row r="14" spans="1:8" x14ac:dyDescent="0.3">
      <c r="A14" s="174"/>
      <c r="B14" s="174"/>
      <c r="C14" s="174"/>
      <c r="D14" s="174"/>
      <c r="E14" s="174"/>
      <c r="F14" s="174"/>
      <c r="G14" s="174"/>
    </row>
    <row r="15" spans="1:8" x14ac:dyDescent="0.3">
      <c r="A15" s="174"/>
      <c r="B15" s="174"/>
      <c r="C15" s="174"/>
      <c r="D15" s="174"/>
      <c r="E15" s="174"/>
      <c r="F15" s="174"/>
      <c r="G15" s="174"/>
    </row>
    <row r="16" spans="1:8" x14ac:dyDescent="0.3">
      <c r="A16" s="174"/>
      <c r="B16" s="174"/>
      <c r="C16" s="174"/>
      <c r="D16" s="174"/>
      <c r="E16" s="174"/>
      <c r="F16" s="174"/>
      <c r="G16" s="174"/>
    </row>
    <row r="17" spans="1:7" x14ac:dyDescent="0.3">
      <c r="A17" s="174"/>
      <c r="B17" s="174"/>
      <c r="C17" s="174"/>
      <c r="D17" s="174"/>
      <c r="E17" s="174"/>
      <c r="F17" s="174"/>
      <c r="G17" s="174"/>
    </row>
    <row r="18" spans="1:7" x14ac:dyDescent="0.3">
      <c r="A18" s="174"/>
      <c r="B18" s="174"/>
      <c r="C18" s="174"/>
      <c r="D18" s="174"/>
      <c r="E18" s="174"/>
      <c r="F18" s="174"/>
      <c r="G18" s="174"/>
    </row>
    <row r="19" spans="1:7" x14ac:dyDescent="0.3">
      <c r="A19" s="174"/>
      <c r="B19" s="174"/>
      <c r="C19" s="174"/>
      <c r="D19" s="174"/>
      <c r="E19" s="174"/>
      <c r="F19" s="174"/>
      <c r="G19" s="174"/>
    </row>
    <row r="20" spans="1:7" x14ac:dyDescent="0.3">
      <c r="A20" s="174"/>
      <c r="B20" s="174"/>
      <c r="C20" s="174"/>
      <c r="D20" s="174"/>
      <c r="E20" s="174"/>
      <c r="F20" s="174"/>
      <c r="G20" s="174"/>
    </row>
    <row r="21" spans="1:7" x14ac:dyDescent="0.3">
      <c r="A21" s="174"/>
      <c r="B21" s="174"/>
      <c r="C21" s="174"/>
      <c r="D21" s="174"/>
      <c r="E21" s="174"/>
      <c r="F21" s="174"/>
      <c r="G21" s="174"/>
    </row>
    <row r="22" spans="1:7" x14ac:dyDescent="0.3">
      <c r="A22" s="174"/>
      <c r="B22" s="174"/>
      <c r="C22" s="174"/>
      <c r="D22" s="174"/>
      <c r="E22" s="174"/>
      <c r="F22" s="174"/>
      <c r="G22" s="174"/>
    </row>
    <row r="23" spans="1:7" x14ac:dyDescent="0.3">
      <c r="A23" s="174"/>
      <c r="B23" s="174"/>
      <c r="C23" s="174"/>
      <c r="D23" s="174"/>
      <c r="E23" s="174"/>
      <c r="F23" s="174"/>
      <c r="G23" s="174"/>
    </row>
    <row r="24" spans="1:7" x14ac:dyDescent="0.3">
      <c r="A24" s="174"/>
      <c r="B24" s="174"/>
      <c r="C24" s="174"/>
      <c r="D24" s="174"/>
      <c r="E24" s="174"/>
      <c r="F24" s="174"/>
      <c r="G24" s="174"/>
    </row>
    <row r="25" spans="1:7" x14ac:dyDescent="0.3">
      <c r="A25" s="174"/>
      <c r="B25" s="174"/>
      <c r="C25" s="174"/>
      <c r="D25" s="174"/>
      <c r="E25" s="174"/>
      <c r="F25" s="174"/>
      <c r="G25" s="174"/>
    </row>
    <row r="26" spans="1:7" x14ac:dyDescent="0.3">
      <c r="A26" s="174"/>
      <c r="B26" s="174"/>
      <c r="C26" s="174"/>
      <c r="D26" s="174"/>
      <c r="E26" s="174"/>
      <c r="F26" s="174"/>
      <c r="G26" s="174"/>
    </row>
    <row r="27" spans="1:7" x14ac:dyDescent="0.3">
      <c r="A27" s="174"/>
      <c r="B27" s="174"/>
      <c r="C27" s="174"/>
      <c r="D27" s="174"/>
      <c r="E27" s="174"/>
      <c r="F27" s="174"/>
      <c r="G27" s="174"/>
    </row>
    <row r="28" spans="1:7" x14ac:dyDescent="0.3">
      <c r="A28" s="174"/>
      <c r="B28" s="174"/>
      <c r="C28" s="174"/>
      <c r="D28" s="174"/>
      <c r="E28" s="174"/>
      <c r="F28" s="174"/>
      <c r="G28" s="174"/>
    </row>
    <row r="29" spans="1:7" x14ac:dyDescent="0.3">
      <c r="A29" s="174"/>
      <c r="B29" s="174"/>
      <c r="C29" s="174"/>
      <c r="D29" s="174"/>
      <c r="E29" s="174"/>
      <c r="F29" s="174"/>
      <c r="G29" s="174"/>
    </row>
    <row r="30" spans="1:7" x14ac:dyDescent="0.3">
      <c r="A30" s="174"/>
      <c r="B30" s="174"/>
      <c r="C30" s="174"/>
      <c r="D30" s="174"/>
      <c r="E30" s="174"/>
      <c r="F30" s="174"/>
      <c r="G30" s="174"/>
    </row>
    <row r="31" spans="1:7" x14ac:dyDescent="0.3">
      <c r="A31" s="174"/>
      <c r="B31" s="174"/>
      <c r="C31" s="174"/>
      <c r="D31" s="174"/>
      <c r="E31" s="174"/>
      <c r="F31" s="174"/>
      <c r="G31" s="174"/>
    </row>
    <row r="32" spans="1:7" x14ac:dyDescent="0.3">
      <c r="A32" s="174"/>
      <c r="B32" s="174"/>
      <c r="C32" s="174"/>
      <c r="D32" s="174"/>
      <c r="E32" s="174"/>
      <c r="F32" s="174"/>
      <c r="G32" s="174"/>
    </row>
    <row r="33" spans="1:7" x14ac:dyDescent="0.3">
      <c r="A33" s="174"/>
      <c r="B33" s="174"/>
      <c r="C33" s="174"/>
      <c r="D33" s="174"/>
      <c r="E33" s="174"/>
      <c r="F33" s="174"/>
      <c r="G33" s="174"/>
    </row>
    <row r="34" spans="1:7" x14ac:dyDescent="0.3">
      <c r="A34" s="174"/>
      <c r="B34" s="174"/>
      <c r="C34" s="174"/>
      <c r="D34" s="174"/>
      <c r="E34" s="174"/>
      <c r="F34" s="174"/>
      <c r="G34" s="174"/>
    </row>
    <row r="35" spans="1:7" x14ac:dyDescent="0.3">
      <c r="A35" s="174"/>
      <c r="B35" s="174"/>
      <c r="C35" s="174"/>
      <c r="D35" s="174"/>
      <c r="E35" s="174"/>
      <c r="F35" s="174"/>
      <c r="G35" s="174"/>
    </row>
    <row r="36" spans="1:7" x14ac:dyDescent="0.3">
      <c r="A36" s="174"/>
      <c r="B36" s="174"/>
      <c r="C36" s="174"/>
      <c r="D36" s="174"/>
      <c r="E36" s="174"/>
      <c r="F36" s="174"/>
      <c r="G36" s="174"/>
    </row>
    <row r="37" spans="1:7" x14ac:dyDescent="0.3">
      <c r="A37" s="174"/>
      <c r="B37" s="174"/>
      <c r="C37" s="174"/>
      <c r="D37" s="174"/>
      <c r="E37" s="174"/>
      <c r="F37" s="174"/>
      <c r="G37" s="174"/>
    </row>
    <row r="38" spans="1:7" x14ac:dyDescent="0.3">
      <c r="A38" s="174"/>
      <c r="B38" s="174"/>
      <c r="C38" s="174"/>
      <c r="D38" s="174"/>
      <c r="E38" s="174"/>
      <c r="F38" s="174"/>
      <c r="G38" s="174"/>
    </row>
  </sheetData>
  <sheetProtection algorithmName="SHA-512" hashValue="Y3G1RvCvFfDe0Ix2au8f7Dc8ZD5zHksCeUGKiqQfdLU1A9B5KJHif2jxUJ2MsOGdpuJuXtOSRoUGpG8eIV4wyQ==" saltValue="NnPHGz303aX6m/zmVyH/0w==" spinCount="100000" sheet="1" objects="1" scenarios="1"/>
  <mergeCells count="37">
    <mergeCell ref="A32:G32"/>
    <mergeCell ref="A33:G33"/>
    <mergeCell ref="A38:G38"/>
    <mergeCell ref="A34:G34"/>
    <mergeCell ref="A35:G35"/>
    <mergeCell ref="A36:G36"/>
    <mergeCell ref="A37:G37"/>
    <mergeCell ref="A31:G31"/>
    <mergeCell ref="A20:G20"/>
    <mergeCell ref="A21:G21"/>
    <mergeCell ref="A22:G22"/>
    <mergeCell ref="A23:G23"/>
    <mergeCell ref="A24:G24"/>
    <mergeCell ref="A25:G25"/>
    <mergeCell ref="A26:G26"/>
    <mergeCell ref="A27:G27"/>
    <mergeCell ref="A28:G28"/>
    <mergeCell ref="A29:G29"/>
    <mergeCell ref="A30:G30"/>
    <mergeCell ref="A19:G19"/>
    <mergeCell ref="A8:G8"/>
    <mergeCell ref="A9:G9"/>
    <mergeCell ref="A10:G10"/>
    <mergeCell ref="A11:G11"/>
    <mergeCell ref="A12:G12"/>
    <mergeCell ref="A13:G13"/>
    <mergeCell ref="A14:G14"/>
    <mergeCell ref="A15:G15"/>
    <mergeCell ref="A16:G16"/>
    <mergeCell ref="A17:G17"/>
    <mergeCell ref="A18:G18"/>
    <mergeCell ref="A7:G7"/>
    <mergeCell ref="A2:G2"/>
    <mergeCell ref="A3:G3"/>
    <mergeCell ref="A4:G4"/>
    <mergeCell ref="A5:G5"/>
    <mergeCell ref="A6:G6"/>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6"/>
  <dimension ref="A1:C35"/>
  <sheetViews>
    <sheetView workbookViewId="0">
      <selection activeCell="A2" sqref="A2:G2"/>
    </sheetView>
  </sheetViews>
  <sheetFormatPr baseColWidth="10" defaultColWidth="11.44140625" defaultRowHeight="13.2" x14ac:dyDescent="0.25"/>
  <cols>
    <col min="1" max="1" width="11.5546875" style="49" customWidth="1"/>
    <col min="2" max="2" width="56.5546875" style="49" customWidth="1"/>
    <col min="3" max="16384" width="11.44140625" style="49"/>
  </cols>
  <sheetData>
    <row r="1" spans="1:3" ht="13.8" thickBot="1" x14ac:dyDescent="0.3">
      <c r="A1" s="66" t="s">
        <v>215</v>
      </c>
      <c r="B1" s="68">
        <v>18</v>
      </c>
      <c r="C1" s="66">
        <f>MAX($A$3:$A$20)-1</f>
        <v>17</v>
      </c>
    </row>
    <row r="2" spans="1:3" ht="13.8" thickTop="1" x14ac:dyDescent="0.25">
      <c r="A2" s="67" t="s">
        <v>37</v>
      </c>
      <c r="B2" s="67" t="s">
        <v>38</v>
      </c>
      <c r="C2" s="66" t="s">
        <v>39</v>
      </c>
    </row>
    <row r="3" spans="1:3" ht="15.6" x14ac:dyDescent="0.3">
      <c r="A3" s="64">
        <v>1</v>
      </c>
      <c r="B3" s="63" t="s">
        <v>233</v>
      </c>
      <c r="C3" s="65"/>
    </row>
    <row r="4" spans="1:3" ht="15.6" x14ac:dyDescent="0.3">
      <c r="A4" s="64">
        <v>2</v>
      </c>
      <c r="B4" s="63" t="s">
        <v>232</v>
      </c>
      <c r="C4" s="65" t="s">
        <v>41</v>
      </c>
    </row>
    <row r="5" spans="1:3" ht="15.6" x14ac:dyDescent="0.3">
      <c r="A5" s="64">
        <v>3</v>
      </c>
      <c r="B5" s="63" t="s">
        <v>241</v>
      </c>
      <c r="C5" s="62"/>
    </row>
    <row r="6" spans="1:3" ht="15.6" x14ac:dyDescent="0.3">
      <c r="A6" s="64">
        <v>4</v>
      </c>
      <c r="B6" s="63" t="s">
        <v>240</v>
      </c>
      <c r="C6" s="62" t="s">
        <v>41</v>
      </c>
    </row>
    <row r="7" spans="1:3" ht="15.6" x14ac:dyDescent="0.3">
      <c r="A7" s="64">
        <v>5</v>
      </c>
      <c r="B7" s="63" t="s">
        <v>239</v>
      </c>
      <c r="C7" s="65"/>
    </row>
    <row r="8" spans="1:3" ht="15.6" x14ac:dyDescent="0.3">
      <c r="A8" s="64">
        <v>6</v>
      </c>
      <c r="B8" s="63" t="s">
        <v>238</v>
      </c>
      <c r="C8" s="65" t="s">
        <v>41</v>
      </c>
    </row>
    <row r="9" spans="1:3" ht="15.6" x14ac:dyDescent="0.3">
      <c r="A9" s="64">
        <v>7</v>
      </c>
      <c r="B9" s="63" t="s">
        <v>242</v>
      </c>
      <c r="C9" s="65"/>
    </row>
    <row r="10" spans="1:3" ht="15.6" x14ac:dyDescent="0.3">
      <c r="A10" s="64">
        <v>8</v>
      </c>
      <c r="B10" s="63" t="s">
        <v>243</v>
      </c>
      <c r="C10" s="65" t="s">
        <v>41</v>
      </c>
    </row>
    <row r="11" spans="1:3" ht="15.6" x14ac:dyDescent="0.3">
      <c r="A11" s="64">
        <v>9</v>
      </c>
      <c r="B11" s="63" t="s">
        <v>235</v>
      </c>
      <c r="C11" s="65"/>
    </row>
    <row r="12" spans="1:3" ht="15.6" x14ac:dyDescent="0.3">
      <c r="A12" s="64">
        <v>10</v>
      </c>
      <c r="B12" s="63" t="s">
        <v>234</v>
      </c>
      <c r="C12" s="65" t="s">
        <v>41</v>
      </c>
    </row>
    <row r="13" spans="1:3" ht="15.6" x14ac:dyDescent="0.3">
      <c r="A13" s="64">
        <v>11</v>
      </c>
      <c r="B13" s="63" t="s">
        <v>229</v>
      </c>
      <c r="C13" s="65"/>
    </row>
    <row r="14" spans="1:3" ht="15.6" x14ac:dyDescent="0.3">
      <c r="A14" s="64">
        <v>12</v>
      </c>
      <c r="B14" s="63" t="s">
        <v>228</v>
      </c>
      <c r="C14" s="65" t="s">
        <v>41</v>
      </c>
    </row>
    <row r="15" spans="1:3" ht="15.6" x14ac:dyDescent="0.3">
      <c r="A15" s="64">
        <v>13</v>
      </c>
      <c r="B15" s="63" t="s">
        <v>237</v>
      </c>
      <c r="C15" s="65"/>
    </row>
    <row r="16" spans="1:3" ht="15.6" x14ac:dyDescent="0.3">
      <c r="A16" s="64">
        <v>14</v>
      </c>
      <c r="B16" s="63" t="s">
        <v>236</v>
      </c>
      <c r="C16" s="65" t="s">
        <v>41</v>
      </c>
    </row>
    <row r="17" spans="1:3" ht="15.6" x14ac:dyDescent="0.3">
      <c r="A17" s="64">
        <v>15</v>
      </c>
      <c r="B17" s="63" t="s">
        <v>231</v>
      </c>
      <c r="C17" s="65"/>
    </row>
    <row r="18" spans="1:3" ht="15.6" x14ac:dyDescent="0.3">
      <c r="A18" s="64">
        <v>16</v>
      </c>
      <c r="B18" s="63" t="s">
        <v>230</v>
      </c>
      <c r="C18" s="65"/>
    </row>
    <row r="19" spans="1:3" ht="15.6" x14ac:dyDescent="0.3">
      <c r="A19" s="64">
        <v>17</v>
      </c>
      <c r="B19" s="64" t="s">
        <v>417</v>
      </c>
      <c r="C19" s="65"/>
    </row>
    <row r="20" spans="1:3" ht="13.8" x14ac:dyDescent="0.25">
      <c r="A20" s="64">
        <v>18</v>
      </c>
      <c r="B20" s="66" t="s">
        <v>418</v>
      </c>
      <c r="C20" s="61"/>
    </row>
    <row r="21" spans="1:3" ht="15.6" x14ac:dyDescent="0.3">
      <c r="A21" s="62"/>
      <c r="B21" s="61"/>
      <c r="C21" s="62"/>
    </row>
    <row r="22" spans="1:3" ht="15.6" x14ac:dyDescent="0.3">
      <c r="A22" s="62"/>
      <c r="B22" s="61"/>
      <c r="C22" s="62"/>
    </row>
    <row r="23" spans="1:3" ht="15.6" x14ac:dyDescent="0.3">
      <c r="A23" s="62"/>
      <c r="B23" s="61"/>
      <c r="C23" s="62"/>
    </row>
    <row r="24" spans="1:3" ht="13.8" x14ac:dyDescent="0.25">
      <c r="A24" s="61" t="s">
        <v>227</v>
      </c>
      <c r="B24" s="61">
        <v>11</v>
      </c>
      <c r="C24" s="61">
        <f>MAX($A$25:$A$35)-1</f>
        <v>10</v>
      </c>
    </row>
    <row r="25" spans="1:3" ht="13.8" x14ac:dyDescent="0.25">
      <c r="A25" s="61">
        <v>1</v>
      </c>
      <c r="B25" s="61" t="s">
        <v>226</v>
      </c>
      <c r="C25" s="61"/>
    </row>
    <row r="26" spans="1:3" ht="13.8" x14ac:dyDescent="0.25">
      <c r="A26" s="61">
        <v>2</v>
      </c>
      <c r="B26" s="61" t="s">
        <v>225</v>
      </c>
      <c r="C26" s="61"/>
    </row>
    <row r="27" spans="1:3" ht="13.8" x14ac:dyDescent="0.25">
      <c r="A27" s="61">
        <v>3</v>
      </c>
      <c r="B27" s="61" t="s">
        <v>224</v>
      </c>
      <c r="C27" s="61"/>
    </row>
    <row r="28" spans="1:3" ht="13.8" x14ac:dyDescent="0.25">
      <c r="A28" s="61">
        <v>4</v>
      </c>
      <c r="B28" s="61" t="s">
        <v>223</v>
      </c>
      <c r="C28" s="61"/>
    </row>
    <row r="29" spans="1:3" ht="13.8" x14ac:dyDescent="0.25">
      <c r="A29" s="61">
        <v>5</v>
      </c>
      <c r="B29" s="61" t="s">
        <v>222</v>
      </c>
      <c r="C29" s="61"/>
    </row>
    <row r="30" spans="1:3" ht="13.8" x14ac:dyDescent="0.25">
      <c r="A30" s="61">
        <v>6</v>
      </c>
      <c r="B30" s="61" t="s">
        <v>221</v>
      </c>
      <c r="C30" s="61"/>
    </row>
    <row r="31" spans="1:3" ht="13.8" x14ac:dyDescent="0.25">
      <c r="A31" s="61">
        <v>7</v>
      </c>
      <c r="B31" s="61" t="s">
        <v>220</v>
      </c>
      <c r="C31" s="61"/>
    </row>
    <row r="32" spans="1:3" ht="13.8" x14ac:dyDescent="0.25">
      <c r="A32" s="61">
        <v>8</v>
      </c>
      <c r="B32" s="61" t="s">
        <v>219</v>
      </c>
      <c r="C32" s="61"/>
    </row>
    <row r="33" spans="1:3" ht="13.8" x14ac:dyDescent="0.25">
      <c r="A33" s="61">
        <v>9</v>
      </c>
      <c r="B33" s="61" t="s">
        <v>218</v>
      </c>
      <c r="C33" s="61"/>
    </row>
    <row r="34" spans="1:3" ht="13.8" x14ac:dyDescent="0.25">
      <c r="A34" s="61">
        <v>10</v>
      </c>
      <c r="B34" s="61" t="s">
        <v>217</v>
      </c>
      <c r="C34" s="61"/>
    </row>
    <row r="35" spans="1:3" ht="13.8" x14ac:dyDescent="0.25">
      <c r="A35" s="61">
        <v>11</v>
      </c>
      <c r="B35" s="61"/>
      <c r="C35" s="61"/>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CBA137-D4E4-430C-94FC-C1B9F212A170}">
  <sheetPr codeName="Tabelle10"/>
  <dimension ref="A1:C18"/>
  <sheetViews>
    <sheetView workbookViewId="0">
      <selection activeCell="A2" sqref="A2:G2"/>
    </sheetView>
  </sheetViews>
  <sheetFormatPr baseColWidth="10" defaultColWidth="11.44140625" defaultRowHeight="15.6" x14ac:dyDescent="0.3"/>
  <cols>
    <col min="1" max="1" width="13.109375" style="62" customWidth="1"/>
    <col min="2" max="2" width="55.109375" style="61" customWidth="1"/>
    <col min="3" max="16384" width="11.44140625" style="62"/>
  </cols>
  <sheetData>
    <row r="1" spans="1:3" ht="16.2" thickBot="1" x14ac:dyDescent="0.35">
      <c r="A1" s="62" t="s">
        <v>402</v>
      </c>
      <c r="B1" s="101">
        <v>16</v>
      </c>
      <c r="C1" s="62">
        <f>MAX($A$3:$A$18)-1</f>
        <v>15</v>
      </c>
    </row>
    <row r="2" spans="1:3" ht="16.2" thickTop="1" x14ac:dyDescent="0.3">
      <c r="A2" s="102" t="s">
        <v>37</v>
      </c>
      <c r="B2" s="103" t="s">
        <v>38</v>
      </c>
      <c r="C2" s="62" t="s">
        <v>39</v>
      </c>
    </row>
    <row r="3" spans="1:3" x14ac:dyDescent="0.3">
      <c r="A3" s="104">
        <v>1</v>
      </c>
      <c r="B3" s="64" t="s">
        <v>403</v>
      </c>
      <c r="C3" s="64"/>
    </row>
    <row r="4" spans="1:3" ht="27.6" x14ac:dyDescent="0.3">
      <c r="A4" s="104">
        <v>2</v>
      </c>
      <c r="B4" s="64" t="s">
        <v>404</v>
      </c>
      <c r="C4" s="64" t="s">
        <v>41</v>
      </c>
    </row>
    <row r="5" spans="1:3" x14ac:dyDescent="0.3">
      <c r="A5" s="104">
        <v>3</v>
      </c>
      <c r="B5" s="95" t="s">
        <v>405</v>
      </c>
    </row>
    <row r="6" spans="1:3" ht="27.6" x14ac:dyDescent="0.3">
      <c r="A6" s="104">
        <v>4</v>
      </c>
      <c r="B6" s="95" t="s">
        <v>406</v>
      </c>
      <c r="C6" s="64" t="s">
        <v>41</v>
      </c>
    </row>
    <row r="7" spans="1:3" x14ac:dyDescent="0.3">
      <c r="A7" s="104">
        <v>5</v>
      </c>
      <c r="B7" s="64" t="s">
        <v>407</v>
      </c>
      <c r="C7" s="64"/>
    </row>
    <row r="8" spans="1:3" x14ac:dyDescent="0.3">
      <c r="A8" s="104">
        <v>6</v>
      </c>
      <c r="B8" s="64" t="s">
        <v>408</v>
      </c>
      <c r="C8" s="64"/>
    </row>
    <row r="9" spans="1:3" x14ac:dyDescent="0.3">
      <c r="A9" s="104">
        <v>7</v>
      </c>
      <c r="B9" s="64" t="s">
        <v>409</v>
      </c>
      <c r="C9" s="64"/>
    </row>
    <row r="10" spans="1:3" x14ac:dyDescent="0.3">
      <c r="A10" s="104">
        <v>8</v>
      </c>
      <c r="B10" s="64" t="s">
        <v>410</v>
      </c>
      <c r="C10" s="64"/>
    </row>
    <row r="11" spans="1:3" x14ac:dyDescent="0.3">
      <c r="A11" s="104">
        <v>9</v>
      </c>
      <c r="B11" s="64" t="s">
        <v>411</v>
      </c>
      <c r="C11" s="64"/>
    </row>
    <row r="12" spans="1:3" ht="27.6" x14ac:dyDescent="0.3">
      <c r="A12" s="104">
        <v>10</v>
      </c>
      <c r="B12" s="64" t="s">
        <v>412</v>
      </c>
      <c r="C12" s="64"/>
    </row>
    <row r="13" spans="1:3" x14ac:dyDescent="0.3">
      <c r="A13" s="104">
        <v>11</v>
      </c>
      <c r="B13" s="64" t="s">
        <v>413</v>
      </c>
      <c r="C13" s="64"/>
    </row>
    <row r="14" spans="1:3" x14ac:dyDescent="0.3">
      <c r="A14" s="104">
        <v>12</v>
      </c>
      <c r="B14" s="64" t="s">
        <v>414</v>
      </c>
      <c r="C14" s="64"/>
    </row>
    <row r="15" spans="1:3" x14ac:dyDescent="0.3">
      <c r="A15" s="104">
        <v>13</v>
      </c>
      <c r="B15" s="64" t="s">
        <v>415</v>
      </c>
      <c r="C15" s="64"/>
    </row>
    <row r="16" spans="1:3" ht="27.6" x14ac:dyDescent="0.3">
      <c r="A16" s="104">
        <v>14</v>
      </c>
      <c r="B16" s="64" t="s">
        <v>416</v>
      </c>
      <c r="C16" s="64"/>
    </row>
    <row r="17" spans="1:3" x14ac:dyDescent="0.3">
      <c r="A17" s="104">
        <v>15</v>
      </c>
      <c r="B17" s="64" t="s">
        <v>417</v>
      </c>
      <c r="C17" s="64"/>
    </row>
    <row r="18" spans="1:3" x14ac:dyDescent="0.3">
      <c r="A18" s="104">
        <v>16</v>
      </c>
      <c r="B18" s="66" t="s">
        <v>418</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dimension ref="A1:D19"/>
  <sheetViews>
    <sheetView workbookViewId="0">
      <selection activeCell="A2" sqref="A2:G2"/>
    </sheetView>
  </sheetViews>
  <sheetFormatPr baseColWidth="10" defaultColWidth="11.44140625" defaultRowHeight="13.2" x14ac:dyDescent="0.25"/>
  <cols>
    <col min="1" max="1" width="13.109375" style="49" customWidth="1"/>
    <col min="2" max="2" width="64.33203125" style="49" customWidth="1"/>
    <col min="3" max="16384" width="11.44140625" style="49"/>
  </cols>
  <sheetData>
    <row r="1" spans="1:4" ht="13.8" thickBot="1" x14ac:dyDescent="0.3">
      <c r="A1" s="66" t="s">
        <v>360</v>
      </c>
      <c r="B1" s="68">
        <v>17</v>
      </c>
      <c r="C1" s="66">
        <f>MAX($A$3:$A$19)-1</f>
        <v>16</v>
      </c>
    </row>
    <row r="2" spans="1:4" ht="13.8" thickTop="1" x14ac:dyDescent="0.25">
      <c r="A2" s="67" t="s">
        <v>37</v>
      </c>
      <c r="B2" s="67" t="s">
        <v>38</v>
      </c>
      <c r="C2" s="66" t="s">
        <v>39</v>
      </c>
    </row>
    <row r="3" spans="1:4" x14ac:dyDescent="0.25">
      <c r="A3" s="63">
        <v>1</v>
      </c>
      <c r="B3" s="63" t="s">
        <v>359</v>
      </c>
      <c r="C3" s="100"/>
    </row>
    <row r="4" spans="1:4" x14ac:dyDescent="0.25">
      <c r="A4" s="63">
        <v>2</v>
      </c>
      <c r="B4" s="63" t="s">
        <v>358</v>
      </c>
      <c r="C4" s="66" t="s">
        <v>41</v>
      </c>
      <c r="D4" s="22"/>
    </row>
    <row r="5" spans="1:4" x14ac:dyDescent="0.25">
      <c r="A5" s="63">
        <v>3</v>
      </c>
      <c r="B5" s="63" t="s">
        <v>357</v>
      </c>
      <c r="C5" s="31"/>
      <c r="D5" s="22"/>
    </row>
    <row r="6" spans="1:4" x14ac:dyDescent="0.25">
      <c r="A6" s="63">
        <v>4</v>
      </c>
      <c r="B6" s="63" t="s">
        <v>356</v>
      </c>
      <c r="C6" s="66" t="s">
        <v>41</v>
      </c>
      <c r="D6" s="22"/>
    </row>
    <row r="7" spans="1:4" x14ac:dyDescent="0.25">
      <c r="A7" s="63">
        <v>5</v>
      </c>
      <c r="B7" s="63" t="s">
        <v>389</v>
      </c>
      <c r="C7" s="31"/>
      <c r="D7" s="22"/>
    </row>
    <row r="8" spans="1:4" x14ac:dyDescent="0.25">
      <c r="A8" s="63">
        <v>6</v>
      </c>
      <c r="B8" s="63" t="s">
        <v>390</v>
      </c>
      <c r="C8" s="66" t="s">
        <v>41</v>
      </c>
      <c r="D8" s="22"/>
    </row>
    <row r="9" spans="1:4" x14ac:dyDescent="0.25">
      <c r="A9" s="63">
        <v>7</v>
      </c>
      <c r="B9" s="63" t="s">
        <v>391</v>
      </c>
      <c r="C9" s="31"/>
      <c r="D9" s="22"/>
    </row>
    <row r="10" spans="1:4" x14ac:dyDescent="0.25">
      <c r="A10" s="63">
        <v>8</v>
      </c>
      <c r="B10" s="63" t="s">
        <v>392</v>
      </c>
      <c r="C10" s="31" t="s">
        <v>41</v>
      </c>
      <c r="D10" s="22"/>
    </row>
    <row r="11" spans="1:4" x14ac:dyDescent="0.25">
      <c r="A11" s="63">
        <v>9</v>
      </c>
      <c r="B11" s="63" t="s">
        <v>355</v>
      </c>
      <c r="C11" s="31"/>
      <c r="D11" s="22"/>
    </row>
    <row r="12" spans="1:4" x14ac:dyDescent="0.25">
      <c r="A12" s="63">
        <v>10</v>
      </c>
      <c r="B12" s="63" t="s">
        <v>354</v>
      </c>
      <c r="C12" s="31"/>
      <c r="D12" s="22"/>
    </row>
    <row r="13" spans="1:4" x14ac:dyDescent="0.25">
      <c r="A13" s="63">
        <v>11</v>
      </c>
      <c r="B13" s="63" t="s">
        <v>353</v>
      </c>
      <c r="C13" s="31"/>
      <c r="D13" s="22"/>
    </row>
    <row r="14" spans="1:4" x14ac:dyDescent="0.25">
      <c r="A14" s="63">
        <v>12</v>
      </c>
      <c r="B14" s="63" t="s">
        <v>352</v>
      </c>
      <c r="C14" s="31"/>
      <c r="D14" s="22"/>
    </row>
    <row r="15" spans="1:4" x14ac:dyDescent="0.25">
      <c r="A15" s="63">
        <v>13</v>
      </c>
      <c r="B15" s="63" t="s">
        <v>351</v>
      </c>
      <c r="C15" s="31"/>
      <c r="D15" s="22"/>
    </row>
    <row r="16" spans="1:4" x14ac:dyDescent="0.25">
      <c r="A16" s="63">
        <v>14</v>
      </c>
      <c r="B16" s="63" t="s">
        <v>350</v>
      </c>
      <c r="C16" s="31"/>
      <c r="D16" s="22"/>
    </row>
    <row r="17" spans="1:4" x14ac:dyDescent="0.25">
      <c r="A17" s="63">
        <v>15</v>
      </c>
      <c r="B17" s="63" t="s">
        <v>349</v>
      </c>
      <c r="C17" s="31"/>
      <c r="D17" s="22"/>
    </row>
    <row r="18" spans="1:4" ht="13.8" x14ac:dyDescent="0.25">
      <c r="A18" s="63">
        <v>16</v>
      </c>
      <c r="B18" s="64" t="s">
        <v>417</v>
      </c>
      <c r="C18" s="66"/>
      <c r="D18" s="22"/>
    </row>
    <row r="19" spans="1:4" x14ac:dyDescent="0.25">
      <c r="A19" s="63">
        <v>17</v>
      </c>
      <c r="B19" s="66" t="s">
        <v>418</v>
      </c>
      <c r="C19" s="66"/>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dimension ref="A1:C8"/>
  <sheetViews>
    <sheetView workbookViewId="0">
      <selection activeCell="A2" sqref="A2:G2"/>
    </sheetView>
  </sheetViews>
  <sheetFormatPr baseColWidth="10" defaultColWidth="11.44140625" defaultRowHeight="13.2" x14ac:dyDescent="0.25"/>
  <cols>
    <col min="1" max="1" width="13.109375" style="49" customWidth="1"/>
    <col min="2" max="2" width="64.33203125" style="49" customWidth="1"/>
    <col min="3" max="16384" width="11.44140625" style="49"/>
  </cols>
  <sheetData>
    <row r="1" spans="1:3" ht="13.8" thickBot="1" x14ac:dyDescent="0.3">
      <c r="A1" s="66" t="s">
        <v>345</v>
      </c>
      <c r="B1" s="68">
        <v>6</v>
      </c>
      <c r="C1" s="66">
        <f>MAX($A$3:$A$8)-1</f>
        <v>5</v>
      </c>
    </row>
    <row r="2" spans="1:3" ht="13.8" thickTop="1" x14ac:dyDescent="0.25">
      <c r="A2" s="67" t="s">
        <v>37</v>
      </c>
      <c r="B2" s="67" t="s">
        <v>38</v>
      </c>
      <c r="C2" s="66" t="s">
        <v>39</v>
      </c>
    </row>
    <row r="3" spans="1:3" x14ac:dyDescent="0.25">
      <c r="A3" s="63">
        <v>1</v>
      </c>
      <c r="B3" s="63" t="s">
        <v>386</v>
      </c>
      <c r="C3" s="100"/>
    </row>
    <row r="4" spans="1:3" x14ac:dyDescent="0.25">
      <c r="A4" s="63">
        <v>2</v>
      </c>
      <c r="B4" s="63" t="s">
        <v>387</v>
      </c>
      <c r="C4" s="100"/>
    </row>
    <row r="5" spans="1:3" x14ac:dyDescent="0.25">
      <c r="A5" s="63">
        <v>3</v>
      </c>
      <c r="B5" s="63" t="s">
        <v>393</v>
      </c>
      <c r="C5" s="100"/>
    </row>
    <row r="6" spans="1:3" x14ac:dyDescent="0.25">
      <c r="A6" s="63">
        <v>4</v>
      </c>
      <c r="B6" s="63" t="s">
        <v>394</v>
      </c>
      <c r="C6" s="100" t="s">
        <v>41</v>
      </c>
    </row>
    <row r="7" spans="1:3" ht="13.8" x14ac:dyDescent="0.25">
      <c r="A7" s="63">
        <v>5</v>
      </c>
      <c r="B7" s="64" t="s">
        <v>417</v>
      </c>
      <c r="C7" s="100"/>
    </row>
    <row r="8" spans="1:3" x14ac:dyDescent="0.25">
      <c r="A8" s="63">
        <v>6</v>
      </c>
      <c r="B8" s="66" t="s">
        <v>418</v>
      </c>
      <c r="C8" s="66"/>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3"/>
  <dimension ref="A1:E85"/>
  <sheetViews>
    <sheetView workbookViewId="0">
      <pane xSplit="1" ySplit="1" topLeftCell="B35" activePane="bottomRight" state="frozen"/>
      <selection activeCell="A2" sqref="A2:G2"/>
      <selection pane="topRight" activeCell="A2" sqref="A2:G2"/>
      <selection pane="bottomLeft" activeCell="A2" sqref="A2:G2"/>
      <selection pane="bottomRight" activeCell="A2" sqref="A2:G2"/>
    </sheetView>
  </sheetViews>
  <sheetFormatPr baseColWidth="10" defaultRowHeight="13.8" x14ac:dyDescent="0.25"/>
  <cols>
    <col min="1" max="1" width="16.44140625" bestFit="1" customWidth="1"/>
    <col min="2" max="2" width="54.44140625" bestFit="1" customWidth="1"/>
    <col min="3" max="4" width="6.5546875" style="76" customWidth="1"/>
  </cols>
  <sheetData>
    <row r="1" spans="1:4" x14ac:dyDescent="0.25">
      <c r="A1" s="55" t="s">
        <v>247</v>
      </c>
      <c r="B1" s="55" t="s">
        <v>248</v>
      </c>
      <c r="C1" s="72"/>
      <c r="D1" s="72" t="s">
        <v>248</v>
      </c>
    </row>
    <row r="2" spans="1:4" x14ac:dyDescent="0.25">
      <c r="A2" s="73" t="s">
        <v>249</v>
      </c>
      <c r="B2" s="74">
        <v>8</v>
      </c>
      <c r="C2" s="75"/>
      <c r="D2" s="76">
        <f>MAX(A3:A10)-1</f>
        <v>7</v>
      </c>
    </row>
    <row r="3" spans="1:4" x14ac:dyDescent="0.25">
      <c r="A3">
        <v>1</v>
      </c>
      <c r="B3" t="s">
        <v>250</v>
      </c>
    </row>
    <row r="4" spans="1:4" x14ac:dyDescent="0.25">
      <c r="A4">
        <v>2</v>
      </c>
      <c r="B4" t="s">
        <v>251</v>
      </c>
    </row>
    <row r="5" spans="1:4" x14ac:dyDescent="0.25">
      <c r="A5">
        <v>3</v>
      </c>
      <c r="B5" t="s">
        <v>252</v>
      </c>
    </row>
    <row r="6" spans="1:4" x14ac:dyDescent="0.25">
      <c r="A6">
        <v>4</v>
      </c>
      <c r="B6" t="s">
        <v>253</v>
      </c>
    </row>
    <row r="7" spans="1:4" x14ac:dyDescent="0.25">
      <c r="A7">
        <v>5</v>
      </c>
      <c r="B7" t="s">
        <v>254</v>
      </c>
    </row>
    <row r="8" spans="1:4" x14ac:dyDescent="0.25">
      <c r="A8">
        <v>6</v>
      </c>
      <c r="B8" t="s">
        <v>255</v>
      </c>
    </row>
    <row r="9" spans="1:4" x14ac:dyDescent="0.25">
      <c r="A9">
        <v>7</v>
      </c>
      <c r="B9" t="s">
        <v>256</v>
      </c>
    </row>
    <row r="10" spans="1:4" x14ac:dyDescent="0.25">
      <c r="A10">
        <v>8</v>
      </c>
      <c r="B10" s="66" t="s">
        <v>395</v>
      </c>
    </row>
    <row r="13" spans="1:4" x14ac:dyDescent="0.25">
      <c r="A13" s="73" t="s">
        <v>257</v>
      </c>
      <c r="B13" s="74">
        <v>13</v>
      </c>
      <c r="C13" s="75"/>
      <c r="D13" s="76">
        <f>MAX(A14:A26)-1</f>
        <v>12</v>
      </c>
    </row>
    <row r="14" spans="1:4" x14ac:dyDescent="0.25">
      <c r="A14">
        <v>1</v>
      </c>
      <c r="B14" s="88" t="s">
        <v>258</v>
      </c>
      <c r="C14" s="78"/>
    </row>
    <row r="15" spans="1:4" x14ac:dyDescent="0.25">
      <c r="A15">
        <v>2</v>
      </c>
      <c r="B15" s="77" t="s">
        <v>259</v>
      </c>
      <c r="C15" s="78"/>
    </row>
    <row r="16" spans="1:4" x14ac:dyDescent="0.25">
      <c r="A16">
        <v>3</v>
      </c>
      <c r="B16" s="77" t="s">
        <v>260</v>
      </c>
      <c r="C16" s="78"/>
    </row>
    <row r="17" spans="1:4" x14ac:dyDescent="0.25">
      <c r="A17">
        <v>4</v>
      </c>
      <c r="B17" s="77" t="s">
        <v>261</v>
      </c>
      <c r="C17" s="78"/>
    </row>
    <row r="18" spans="1:4" x14ac:dyDescent="0.25">
      <c r="A18">
        <v>5</v>
      </c>
      <c r="B18" s="77" t="s">
        <v>262</v>
      </c>
      <c r="C18" s="78"/>
    </row>
    <row r="19" spans="1:4" x14ac:dyDescent="0.25">
      <c r="A19">
        <v>6</v>
      </c>
      <c r="B19" s="77" t="s">
        <v>263</v>
      </c>
      <c r="C19" s="78"/>
    </row>
    <row r="20" spans="1:4" x14ac:dyDescent="0.25">
      <c r="A20">
        <v>7</v>
      </c>
      <c r="B20" s="77" t="s">
        <v>264</v>
      </c>
      <c r="C20" s="78"/>
    </row>
    <row r="21" spans="1:4" x14ac:dyDescent="0.25">
      <c r="A21">
        <v>8</v>
      </c>
      <c r="B21" s="77" t="s">
        <v>265</v>
      </c>
      <c r="C21" s="78"/>
    </row>
    <row r="22" spans="1:4" x14ac:dyDescent="0.25">
      <c r="A22">
        <v>9</v>
      </c>
      <c r="B22" s="77" t="s">
        <v>266</v>
      </c>
      <c r="C22" s="78"/>
    </row>
    <row r="23" spans="1:4" x14ac:dyDescent="0.25">
      <c r="A23">
        <v>10</v>
      </c>
      <c r="B23" s="77" t="s">
        <v>267</v>
      </c>
      <c r="C23" s="78"/>
    </row>
    <row r="24" spans="1:4" x14ac:dyDescent="0.25">
      <c r="A24">
        <v>11</v>
      </c>
      <c r="B24" s="77" t="s">
        <v>268</v>
      </c>
      <c r="C24" s="78"/>
    </row>
    <row r="25" spans="1:4" x14ac:dyDescent="0.25">
      <c r="A25">
        <v>12</v>
      </c>
      <c r="B25" s="77" t="s">
        <v>269</v>
      </c>
      <c r="C25" s="78"/>
    </row>
    <row r="26" spans="1:4" x14ac:dyDescent="0.25">
      <c r="A26">
        <v>13</v>
      </c>
      <c r="B26" s="66" t="s">
        <v>395</v>
      </c>
      <c r="C26" s="78"/>
    </row>
    <row r="29" spans="1:4" x14ac:dyDescent="0.25">
      <c r="A29" t="s">
        <v>270</v>
      </c>
      <c r="B29" s="74">
        <v>8</v>
      </c>
      <c r="C29" s="75"/>
      <c r="D29" s="75">
        <f>MAX(A30:A37)-1</f>
        <v>7</v>
      </c>
    </row>
    <row r="30" spans="1:4" x14ac:dyDescent="0.25">
      <c r="A30" s="79">
        <v>1</v>
      </c>
      <c r="B30" s="79" t="s">
        <v>271</v>
      </c>
    </row>
    <row r="31" spans="1:4" ht="16.2" x14ac:dyDescent="0.35">
      <c r="A31" s="79">
        <v>2</v>
      </c>
      <c r="B31" s="79" t="s">
        <v>272</v>
      </c>
    </row>
    <row r="32" spans="1:4" ht="16.2" x14ac:dyDescent="0.35">
      <c r="A32" s="79">
        <v>3</v>
      </c>
      <c r="B32" s="79" t="s">
        <v>273</v>
      </c>
    </row>
    <row r="33" spans="1:4" x14ac:dyDescent="0.25">
      <c r="A33" s="79">
        <v>4</v>
      </c>
      <c r="B33" s="79" t="s">
        <v>274</v>
      </c>
    </row>
    <row r="34" spans="1:4" ht="16.2" x14ac:dyDescent="0.35">
      <c r="A34" s="79">
        <v>5</v>
      </c>
      <c r="B34" s="79" t="s">
        <v>275</v>
      </c>
    </row>
    <row r="35" spans="1:4" ht="16.2" x14ac:dyDescent="0.35">
      <c r="A35" s="79">
        <v>6</v>
      </c>
      <c r="B35" s="79" t="s">
        <v>276</v>
      </c>
    </row>
    <row r="36" spans="1:4" x14ac:dyDescent="0.25">
      <c r="A36" s="79">
        <v>7</v>
      </c>
      <c r="B36" s="79" t="s">
        <v>277</v>
      </c>
    </row>
    <row r="37" spans="1:4" x14ac:dyDescent="0.25">
      <c r="A37" s="79">
        <v>8</v>
      </c>
      <c r="B37" s="66" t="s">
        <v>395</v>
      </c>
    </row>
    <row r="40" spans="1:4" x14ac:dyDescent="0.25">
      <c r="A40" t="s">
        <v>278</v>
      </c>
      <c r="B40" s="74">
        <v>4</v>
      </c>
      <c r="C40" s="75"/>
      <c r="D40" s="76">
        <f>MAX(A41:A44)-1</f>
        <v>3</v>
      </c>
    </row>
    <row r="41" spans="1:4" ht="16.2" x14ac:dyDescent="0.35">
      <c r="A41">
        <v>1</v>
      </c>
      <c r="B41" t="s">
        <v>279</v>
      </c>
    </row>
    <row r="42" spans="1:4" x14ac:dyDescent="0.25">
      <c r="A42">
        <v>2</v>
      </c>
      <c r="B42" t="s">
        <v>280</v>
      </c>
    </row>
    <row r="43" spans="1:4" x14ac:dyDescent="0.25">
      <c r="A43">
        <v>3</v>
      </c>
      <c r="B43" t="s">
        <v>281</v>
      </c>
    </row>
    <row r="44" spans="1:4" x14ac:dyDescent="0.25">
      <c r="A44">
        <v>4</v>
      </c>
      <c r="B44" s="66" t="s">
        <v>395</v>
      </c>
    </row>
    <row r="47" spans="1:4" x14ac:dyDescent="0.25">
      <c r="A47" s="73" t="s">
        <v>282</v>
      </c>
      <c r="B47" s="74">
        <v>12</v>
      </c>
      <c r="C47" s="75"/>
      <c r="D47" s="76">
        <f>MAX(A48:A59)-1</f>
        <v>11</v>
      </c>
    </row>
    <row r="48" spans="1:4" x14ac:dyDescent="0.25">
      <c r="A48">
        <v>1</v>
      </c>
      <c r="B48" s="55" t="s">
        <v>283</v>
      </c>
    </row>
    <row r="49" spans="1:5" x14ac:dyDescent="0.25">
      <c r="A49">
        <v>2</v>
      </c>
      <c r="B49" t="s">
        <v>284</v>
      </c>
    </row>
    <row r="50" spans="1:5" x14ac:dyDescent="0.25">
      <c r="A50">
        <v>3</v>
      </c>
      <c r="B50" t="s">
        <v>285</v>
      </c>
    </row>
    <row r="51" spans="1:5" x14ac:dyDescent="0.25">
      <c r="A51">
        <v>4</v>
      </c>
      <c r="B51" s="55" t="s">
        <v>286</v>
      </c>
    </row>
    <row r="52" spans="1:5" x14ac:dyDescent="0.25">
      <c r="A52">
        <v>5</v>
      </c>
      <c r="B52" t="s">
        <v>287</v>
      </c>
    </row>
    <row r="53" spans="1:5" x14ac:dyDescent="0.25">
      <c r="A53">
        <v>6</v>
      </c>
      <c r="B53" t="s">
        <v>288</v>
      </c>
    </row>
    <row r="54" spans="1:5" x14ac:dyDescent="0.25">
      <c r="A54">
        <v>7</v>
      </c>
      <c r="B54" s="55" t="s">
        <v>289</v>
      </c>
    </row>
    <row r="55" spans="1:5" x14ac:dyDescent="0.25">
      <c r="A55">
        <v>8</v>
      </c>
      <c r="B55" s="55" t="s">
        <v>290</v>
      </c>
    </row>
    <row r="56" spans="1:5" x14ac:dyDescent="0.25">
      <c r="A56">
        <v>9</v>
      </c>
      <c r="B56" s="55" t="s">
        <v>388</v>
      </c>
    </row>
    <row r="57" spans="1:5" x14ac:dyDescent="0.25">
      <c r="A57">
        <v>10</v>
      </c>
      <c r="B57" s="55" t="s">
        <v>396</v>
      </c>
    </row>
    <row r="58" spans="1:5" x14ac:dyDescent="0.25">
      <c r="A58">
        <v>11</v>
      </c>
      <c r="B58" t="s">
        <v>6</v>
      </c>
    </row>
    <row r="59" spans="1:5" x14ac:dyDescent="0.25">
      <c r="A59">
        <v>12</v>
      </c>
      <c r="B59" s="66" t="s">
        <v>395</v>
      </c>
    </row>
    <row r="62" spans="1:5" x14ac:dyDescent="0.25">
      <c r="A62" t="s">
        <v>291</v>
      </c>
      <c r="B62" s="74">
        <v>23</v>
      </c>
      <c r="C62" s="75"/>
      <c r="D62" s="76">
        <f>MAX(A63:A85)-1</f>
        <v>22</v>
      </c>
    </row>
    <row r="63" spans="1:5" x14ac:dyDescent="0.25">
      <c r="A63">
        <v>1</v>
      </c>
      <c r="B63" t="s">
        <v>292</v>
      </c>
    </row>
    <row r="64" spans="1:5" x14ac:dyDescent="0.25">
      <c r="A64">
        <v>2</v>
      </c>
      <c r="B64" s="55" t="s">
        <v>293</v>
      </c>
      <c r="C64" s="76" t="s">
        <v>41</v>
      </c>
      <c r="E64" s="55"/>
    </row>
    <row r="65" spans="1:3" x14ac:dyDescent="0.25">
      <c r="A65">
        <v>3</v>
      </c>
      <c r="B65" s="55" t="s">
        <v>310</v>
      </c>
    </row>
    <row r="66" spans="1:3" x14ac:dyDescent="0.25">
      <c r="A66">
        <v>4</v>
      </c>
      <c r="B66" s="55" t="s">
        <v>311</v>
      </c>
      <c r="C66" s="72" t="s">
        <v>41</v>
      </c>
    </row>
    <row r="67" spans="1:3" x14ac:dyDescent="0.25">
      <c r="A67">
        <v>5</v>
      </c>
      <c r="B67" t="s">
        <v>308</v>
      </c>
    </row>
    <row r="68" spans="1:3" x14ac:dyDescent="0.25">
      <c r="A68">
        <v>6</v>
      </c>
      <c r="B68" t="s">
        <v>309</v>
      </c>
      <c r="C68" s="76" t="s">
        <v>41</v>
      </c>
    </row>
    <row r="69" spans="1:3" x14ac:dyDescent="0.25">
      <c r="A69">
        <v>7</v>
      </c>
      <c r="B69" t="s">
        <v>294</v>
      </c>
    </row>
    <row r="70" spans="1:3" x14ac:dyDescent="0.25">
      <c r="A70">
        <v>8</v>
      </c>
      <c r="B70" t="s">
        <v>295</v>
      </c>
      <c r="C70" s="76" t="s">
        <v>41</v>
      </c>
    </row>
    <row r="71" spans="1:3" x14ac:dyDescent="0.25">
      <c r="A71">
        <v>9</v>
      </c>
      <c r="B71" t="s">
        <v>296</v>
      </c>
    </row>
    <row r="72" spans="1:3" x14ac:dyDescent="0.25">
      <c r="A72">
        <v>10</v>
      </c>
      <c r="B72" t="s">
        <v>297</v>
      </c>
      <c r="C72" s="76" t="s">
        <v>41</v>
      </c>
    </row>
    <row r="73" spans="1:3" x14ac:dyDescent="0.25">
      <c r="A73">
        <v>11</v>
      </c>
      <c r="B73" s="55" t="s">
        <v>298</v>
      </c>
    </row>
    <row r="74" spans="1:3" x14ac:dyDescent="0.25">
      <c r="A74">
        <v>12</v>
      </c>
      <c r="B74" t="s">
        <v>299</v>
      </c>
    </row>
    <row r="75" spans="1:3" x14ac:dyDescent="0.25">
      <c r="A75">
        <v>13</v>
      </c>
      <c r="B75" t="s">
        <v>300</v>
      </c>
    </row>
    <row r="76" spans="1:3" x14ac:dyDescent="0.25">
      <c r="A76">
        <v>14</v>
      </c>
      <c r="B76" t="s">
        <v>301</v>
      </c>
    </row>
    <row r="77" spans="1:3" x14ac:dyDescent="0.25">
      <c r="A77">
        <v>15</v>
      </c>
      <c r="B77" t="s">
        <v>302</v>
      </c>
    </row>
    <row r="78" spans="1:3" x14ac:dyDescent="0.25">
      <c r="A78">
        <v>16</v>
      </c>
      <c r="B78" t="s">
        <v>303</v>
      </c>
    </row>
    <row r="79" spans="1:3" x14ac:dyDescent="0.25">
      <c r="A79">
        <v>17</v>
      </c>
      <c r="B79" t="s">
        <v>304</v>
      </c>
    </row>
    <row r="80" spans="1:3" x14ac:dyDescent="0.25">
      <c r="A80">
        <v>18</v>
      </c>
      <c r="B80" t="s">
        <v>305</v>
      </c>
    </row>
    <row r="81" spans="1:4" x14ac:dyDescent="0.25">
      <c r="A81">
        <v>19</v>
      </c>
      <c r="B81" t="s">
        <v>306</v>
      </c>
      <c r="D81" s="72"/>
    </row>
    <row r="82" spans="1:4" x14ac:dyDescent="0.25">
      <c r="A82">
        <v>20</v>
      </c>
      <c r="B82" t="s">
        <v>307</v>
      </c>
    </row>
    <row r="83" spans="1:4" x14ac:dyDescent="0.25">
      <c r="A83">
        <v>21</v>
      </c>
      <c r="B83" s="55" t="s">
        <v>312</v>
      </c>
      <c r="C83" s="72"/>
    </row>
    <row r="84" spans="1:4" x14ac:dyDescent="0.25">
      <c r="A84">
        <v>22</v>
      </c>
      <c r="B84" t="s">
        <v>6</v>
      </c>
    </row>
    <row r="85" spans="1:4" x14ac:dyDescent="0.25">
      <c r="A85">
        <v>23</v>
      </c>
      <c r="B85" s="66" t="s">
        <v>395</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C19"/>
  <sheetViews>
    <sheetView workbookViewId="0">
      <selection activeCell="A2" sqref="A2:G2"/>
    </sheetView>
  </sheetViews>
  <sheetFormatPr baseColWidth="10" defaultColWidth="11.44140625" defaultRowHeight="13.2" x14ac:dyDescent="0.25"/>
  <cols>
    <col min="1" max="1" width="24.44140625" style="49" customWidth="1"/>
    <col min="2" max="2" width="55.109375" style="49" customWidth="1"/>
    <col min="3" max="16384" width="11.44140625" style="49"/>
  </cols>
  <sheetData>
    <row r="1" spans="1:3" ht="13.8" thickBot="1" x14ac:dyDescent="0.3">
      <c r="A1" s="47" t="s">
        <v>47</v>
      </c>
      <c r="B1" s="48">
        <v>16</v>
      </c>
      <c r="C1" s="49">
        <f>MAX($A$3:$A$19)-1</f>
        <v>16</v>
      </c>
    </row>
    <row r="2" spans="1:3" ht="13.8" thickTop="1" x14ac:dyDescent="0.25">
      <c r="A2" s="53"/>
      <c r="B2" s="50" t="s">
        <v>38</v>
      </c>
      <c r="C2" s="49" t="s">
        <v>40</v>
      </c>
    </row>
    <row r="3" spans="1:3" x14ac:dyDescent="0.25">
      <c r="A3" s="51">
        <v>1</v>
      </c>
      <c r="B3" s="51" t="s">
        <v>63</v>
      </c>
      <c r="C3" s="22"/>
    </row>
    <row r="4" spans="1:3" x14ac:dyDescent="0.25">
      <c r="A4" s="51">
        <v>2</v>
      </c>
      <c r="B4" s="51" t="s">
        <v>64</v>
      </c>
      <c r="C4" s="22" t="s">
        <v>41</v>
      </c>
    </row>
    <row r="5" spans="1:3" x14ac:dyDescent="0.25">
      <c r="A5" s="51">
        <v>3</v>
      </c>
      <c r="B5" s="51" t="s">
        <v>66</v>
      </c>
      <c r="C5" s="22"/>
    </row>
    <row r="6" spans="1:3" x14ac:dyDescent="0.25">
      <c r="A6" s="51">
        <v>4</v>
      </c>
      <c r="B6" s="51" t="s">
        <v>65</v>
      </c>
      <c r="C6" s="22" t="s">
        <v>41</v>
      </c>
    </row>
    <row r="7" spans="1:3" x14ac:dyDescent="0.25">
      <c r="A7" s="51">
        <v>5</v>
      </c>
      <c r="B7" s="51" t="s">
        <v>52</v>
      </c>
      <c r="C7" s="22"/>
    </row>
    <row r="8" spans="1:3" x14ac:dyDescent="0.25">
      <c r="A8" s="51">
        <v>6</v>
      </c>
      <c r="B8" s="51" t="s">
        <v>62</v>
      </c>
      <c r="C8" s="22"/>
    </row>
    <row r="9" spans="1:3" x14ac:dyDescent="0.25">
      <c r="A9" s="51">
        <v>7</v>
      </c>
      <c r="B9" s="51" t="s">
        <v>56</v>
      </c>
      <c r="C9" s="22"/>
    </row>
    <row r="10" spans="1:3" x14ac:dyDescent="0.25">
      <c r="A10" s="51">
        <v>8</v>
      </c>
      <c r="B10" s="51" t="s">
        <v>53</v>
      </c>
      <c r="C10" s="22"/>
    </row>
    <row r="11" spans="1:3" x14ac:dyDescent="0.25">
      <c r="A11" s="51">
        <v>9</v>
      </c>
      <c r="B11" s="51" t="s">
        <v>54</v>
      </c>
      <c r="C11" s="22"/>
    </row>
    <row r="12" spans="1:3" x14ac:dyDescent="0.25">
      <c r="A12" s="51">
        <v>10</v>
      </c>
      <c r="B12" s="51" t="s">
        <v>55</v>
      </c>
      <c r="C12" s="22"/>
    </row>
    <row r="13" spans="1:3" x14ac:dyDescent="0.25">
      <c r="A13" s="51">
        <v>11</v>
      </c>
      <c r="B13" s="51" t="s">
        <v>113</v>
      </c>
      <c r="C13" s="22"/>
    </row>
    <row r="14" spans="1:3" x14ac:dyDescent="0.25">
      <c r="A14" s="51">
        <v>12</v>
      </c>
      <c r="B14" s="51" t="s">
        <v>114</v>
      </c>
      <c r="C14" s="22" t="s">
        <v>41</v>
      </c>
    </row>
    <row r="15" spans="1:3" ht="26.4" x14ac:dyDescent="0.25">
      <c r="A15" s="51">
        <v>13</v>
      </c>
      <c r="B15" s="51" t="s">
        <v>158</v>
      </c>
      <c r="C15" s="22"/>
    </row>
    <row r="16" spans="1:3" x14ac:dyDescent="0.25">
      <c r="A16" s="51">
        <v>14</v>
      </c>
      <c r="B16" s="51" t="s">
        <v>159</v>
      </c>
      <c r="C16" s="22"/>
    </row>
    <row r="17" spans="1:3" x14ac:dyDescent="0.25">
      <c r="A17" s="51">
        <v>15</v>
      </c>
      <c r="B17" s="51" t="s">
        <v>196</v>
      </c>
      <c r="C17" s="22"/>
    </row>
    <row r="18" spans="1:3" ht="13.8" x14ac:dyDescent="0.25">
      <c r="A18" s="51">
        <v>16</v>
      </c>
      <c r="B18" s="64" t="s">
        <v>417</v>
      </c>
      <c r="C18" s="22"/>
    </row>
    <row r="19" spans="1:3" x14ac:dyDescent="0.25">
      <c r="A19" s="51">
        <v>17</v>
      </c>
      <c r="B19" s="66" t="s">
        <v>418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dimension ref="A1:C18"/>
  <sheetViews>
    <sheetView workbookViewId="0">
      <selection activeCell="A2" sqref="A2:G2"/>
    </sheetView>
  </sheetViews>
  <sheetFormatPr baseColWidth="10" defaultColWidth="11.44140625" defaultRowHeight="13.2" x14ac:dyDescent="0.25"/>
  <cols>
    <col min="1" max="1" width="13.109375" style="49" customWidth="1"/>
    <col min="2" max="2" width="55.109375" style="49" customWidth="1"/>
    <col min="3" max="16384" width="11.44140625" style="49"/>
  </cols>
  <sheetData>
    <row r="1" spans="1:3" ht="13.8" thickBot="1" x14ac:dyDescent="0.3">
      <c r="A1" s="49" t="s">
        <v>45</v>
      </c>
      <c r="B1" s="49">
        <v>16</v>
      </c>
      <c r="C1" s="49">
        <f>MAX($A$3:$A$18)-1</f>
        <v>15</v>
      </c>
    </row>
    <row r="2" spans="1:3" ht="13.8" thickTop="1" x14ac:dyDescent="0.25">
      <c r="A2" s="50" t="s">
        <v>37</v>
      </c>
      <c r="B2" s="50" t="s">
        <v>38</v>
      </c>
    </row>
    <row r="3" spans="1:3" x14ac:dyDescent="0.25">
      <c r="A3" s="51">
        <v>1</v>
      </c>
      <c r="B3" s="35" t="s">
        <v>77</v>
      </c>
      <c r="C3" s="52"/>
    </row>
    <row r="4" spans="1:3" x14ac:dyDescent="0.25">
      <c r="A4" s="51">
        <v>2</v>
      </c>
      <c r="B4" s="35" t="s">
        <v>78</v>
      </c>
      <c r="C4" s="49" t="s">
        <v>41</v>
      </c>
    </row>
    <row r="5" spans="1:3" x14ac:dyDescent="0.25">
      <c r="A5" s="51">
        <v>3</v>
      </c>
      <c r="B5" s="35" t="s">
        <v>83</v>
      </c>
    </row>
    <row r="6" spans="1:3" x14ac:dyDescent="0.25">
      <c r="A6" s="51">
        <v>4</v>
      </c>
      <c r="B6" s="35" t="s">
        <v>84</v>
      </c>
      <c r="C6" s="49" t="s">
        <v>41</v>
      </c>
    </row>
    <row r="7" spans="1:3" x14ac:dyDescent="0.25">
      <c r="A7" s="51">
        <v>5</v>
      </c>
      <c r="B7" s="35" t="s">
        <v>79</v>
      </c>
    </row>
    <row r="8" spans="1:3" x14ac:dyDescent="0.25">
      <c r="A8" s="51">
        <v>6</v>
      </c>
      <c r="B8" s="35" t="s">
        <v>80</v>
      </c>
      <c r="C8" s="49" t="s">
        <v>41</v>
      </c>
    </row>
    <row r="9" spans="1:3" x14ac:dyDescent="0.25">
      <c r="A9" s="51">
        <v>7</v>
      </c>
      <c r="B9" s="35" t="s">
        <v>198</v>
      </c>
    </row>
    <row r="10" spans="1:3" x14ac:dyDescent="0.25">
      <c r="A10" s="51">
        <v>8</v>
      </c>
      <c r="B10" s="35" t="s">
        <v>197</v>
      </c>
      <c r="C10" s="49" t="s">
        <v>41</v>
      </c>
    </row>
    <row r="11" spans="1:3" x14ac:dyDescent="0.25">
      <c r="A11" s="51">
        <v>9</v>
      </c>
      <c r="B11" s="35" t="s">
        <v>192</v>
      </c>
    </row>
    <row r="12" spans="1:3" x14ac:dyDescent="0.25">
      <c r="A12" s="51">
        <v>10</v>
      </c>
      <c r="B12" s="35" t="s">
        <v>205</v>
      </c>
      <c r="C12" s="49" t="s">
        <v>41</v>
      </c>
    </row>
    <row r="13" spans="1:3" x14ac:dyDescent="0.25">
      <c r="A13" s="51">
        <v>11</v>
      </c>
      <c r="B13" s="35" t="s">
        <v>376</v>
      </c>
    </row>
    <row r="14" spans="1:3" x14ac:dyDescent="0.25">
      <c r="A14" s="51">
        <v>12</v>
      </c>
      <c r="B14" s="35" t="s">
        <v>57</v>
      </c>
      <c r="C14" s="22"/>
    </row>
    <row r="15" spans="1:3" x14ac:dyDescent="0.25">
      <c r="A15" s="51">
        <v>13</v>
      </c>
      <c r="B15" s="35" t="s">
        <v>58</v>
      </c>
      <c r="C15" s="22"/>
    </row>
    <row r="16" spans="1:3" x14ac:dyDescent="0.25">
      <c r="A16" s="51">
        <v>14</v>
      </c>
      <c r="B16" s="35" t="s">
        <v>59</v>
      </c>
      <c r="C16" s="22"/>
    </row>
    <row r="17" spans="1:2" ht="13.8" x14ac:dyDescent="0.25">
      <c r="A17" s="51">
        <v>15</v>
      </c>
      <c r="B17" s="64" t="s">
        <v>417</v>
      </c>
    </row>
    <row r="18" spans="1:2" x14ac:dyDescent="0.25">
      <c r="A18" s="51">
        <v>16</v>
      </c>
      <c r="B18" s="66" t="s">
        <v>418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dimension ref="A1:C16"/>
  <sheetViews>
    <sheetView workbookViewId="0">
      <selection activeCell="A2" sqref="A2:G2"/>
    </sheetView>
  </sheetViews>
  <sheetFormatPr baseColWidth="10" defaultColWidth="11.44140625" defaultRowHeight="13.2" x14ac:dyDescent="0.25"/>
  <cols>
    <col min="1" max="1" width="13.109375" style="49" customWidth="1"/>
    <col min="2" max="2" width="55.109375" style="49" customWidth="1"/>
    <col min="3" max="16384" width="11.44140625" style="49"/>
  </cols>
  <sheetData>
    <row r="1" spans="1:3" ht="66.599999999999994" thickBot="1" x14ac:dyDescent="0.3">
      <c r="A1" s="22" t="s">
        <v>70</v>
      </c>
      <c r="B1" s="48">
        <v>14</v>
      </c>
      <c r="C1" s="49">
        <f>MAX($A$3:$A$16)-1</f>
        <v>13</v>
      </c>
    </row>
    <row r="2" spans="1:3" ht="13.8" thickTop="1" x14ac:dyDescent="0.25">
      <c r="A2" s="50" t="s">
        <v>37</v>
      </c>
      <c r="B2" s="50" t="s">
        <v>38</v>
      </c>
      <c r="C2" s="49" t="s">
        <v>39</v>
      </c>
    </row>
    <row r="3" spans="1:3" x14ac:dyDescent="0.25">
      <c r="A3" s="51">
        <v>1</v>
      </c>
      <c r="B3" s="35" t="s">
        <v>85</v>
      </c>
      <c r="C3" s="52"/>
    </row>
    <row r="4" spans="1:3" x14ac:dyDescent="0.25">
      <c r="A4" s="51">
        <v>2</v>
      </c>
      <c r="B4" s="35" t="s">
        <v>86</v>
      </c>
      <c r="C4" s="49" t="s">
        <v>41</v>
      </c>
    </row>
    <row r="5" spans="1:3" x14ac:dyDescent="0.25">
      <c r="A5" s="51">
        <v>3</v>
      </c>
      <c r="B5" s="35" t="s">
        <v>111</v>
      </c>
    </row>
    <row r="6" spans="1:3" x14ac:dyDescent="0.25">
      <c r="A6" s="51">
        <v>4</v>
      </c>
      <c r="B6" s="35" t="s">
        <v>112</v>
      </c>
      <c r="C6" s="49" t="s">
        <v>41</v>
      </c>
    </row>
    <row r="7" spans="1:3" x14ac:dyDescent="0.25">
      <c r="A7" s="51">
        <v>5</v>
      </c>
      <c r="B7" s="35" t="s">
        <v>81</v>
      </c>
    </row>
    <row r="8" spans="1:3" ht="15.75" customHeight="1" x14ac:dyDescent="0.25">
      <c r="A8" s="51">
        <v>6</v>
      </c>
      <c r="B8" s="35" t="s">
        <v>82</v>
      </c>
      <c r="C8" s="49" t="s">
        <v>41</v>
      </c>
    </row>
    <row r="9" spans="1:3" x14ac:dyDescent="0.25">
      <c r="A9" s="51">
        <v>7</v>
      </c>
      <c r="B9" s="35" t="s">
        <v>115</v>
      </c>
      <c r="C9" s="22"/>
    </row>
    <row r="10" spans="1:3" x14ac:dyDescent="0.25">
      <c r="A10" s="51">
        <v>8</v>
      </c>
      <c r="B10" s="35" t="s">
        <v>116</v>
      </c>
      <c r="C10" s="22" t="s">
        <v>41</v>
      </c>
    </row>
    <row r="11" spans="1:3" x14ac:dyDescent="0.25">
      <c r="A11" s="51">
        <v>9</v>
      </c>
      <c r="B11" s="35" t="s">
        <v>117</v>
      </c>
      <c r="C11" s="22"/>
    </row>
    <row r="12" spans="1:3" x14ac:dyDescent="0.25">
      <c r="A12" s="51">
        <v>10</v>
      </c>
      <c r="B12" s="35" t="s">
        <v>377</v>
      </c>
      <c r="C12" s="22"/>
    </row>
    <row r="13" spans="1:3" x14ac:dyDescent="0.25">
      <c r="A13" s="51">
        <v>11</v>
      </c>
      <c r="B13" s="35" t="s">
        <v>60</v>
      </c>
      <c r="C13" s="22"/>
    </row>
    <row r="14" spans="1:3" x14ac:dyDescent="0.25">
      <c r="A14" s="51">
        <v>12</v>
      </c>
      <c r="B14" s="35" t="s">
        <v>421</v>
      </c>
      <c r="C14" s="22"/>
    </row>
    <row r="15" spans="1:3" ht="13.8" x14ac:dyDescent="0.25">
      <c r="A15" s="51">
        <v>13</v>
      </c>
      <c r="B15" s="64" t="s">
        <v>417</v>
      </c>
    </row>
    <row r="16" spans="1:3" x14ac:dyDescent="0.25">
      <c r="A16" s="51">
        <v>14</v>
      </c>
      <c r="B16" s="66" t="s">
        <v>418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7"/>
  <dimension ref="A1:D17"/>
  <sheetViews>
    <sheetView workbookViewId="0">
      <selection activeCell="A2" sqref="A2:G2"/>
    </sheetView>
  </sheetViews>
  <sheetFormatPr baseColWidth="10" defaultColWidth="11.44140625" defaultRowHeight="13.2" x14ac:dyDescent="0.25"/>
  <cols>
    <col min="1" max="1" width="13.109375" style="49" customWidth="1"/>
    <col min="2" max="2" width="55.109375" style="49" customWidth="1"/>
    <col min="3" max="16384" width="11.44140625" style="49"/>
  </cols>
  <sheetData>
    <row r="1" spans="1:4" ht="27" thickBot="1" x14ac:dyDescent="0.3">
      <c r="A1" s="47" t="s">
        <v>71</v>
      </c>
      <c r="B1" s="48">
        <v>15</v>
      </c>
      <c r="C1" s="49">
        <f>MAX($A$3:$A$17)-1</f>
        <v>14</v>
      </c>
    </row>
    <row r="2" spans="1:4" ht="13.8" thickTop="1" x14ac:dyDescent="0.25">
      <c r="A2" s="50" t="s">
        <v>37</v>
      </c>
      <c r="B2" s="50" t="s">
        <v>38</v>
      </c>
      <c r="C2" s="49" t="s">
        <v>39</v>
      </c>
    </row>
    <row r="3" spans="1:4" x14ac:dyDescent="0.25">
      <c r="A3" s="35">
        <v>1</v>
      </c>
      <c r="B3" s="35" t="s">
        <v>91</v>
      </c>
      <c r="C3" s="31"/>
    </row>
    <row r="4" spans="1:4" x14ac:dyDescent="0.25">
      <c r="A4" s="35">
        <v>2</v>
      </c>
      <c r="B4" s="35" t="s">
        <v>92</v>
      </c>
      <c r="C4" s="31" t="s">
        <v>41</v>
      </c>
      <c r="D4" s="22"/>
    </row>
    <row r="5" spans="1:4" x14ac:dyDescent="0.25">
      <c r="A5" s="35">
        <v>3</v>
      </c>
      <c r="B5" s="35" t="s">
        <v>210</v>
      </c>
      <c r="C5" s="31"/>
      <c r="D5" s="22"/>
    </row>
    <row r="6" spans="1:4" x14ac:dyDescent="0.25">
      <c r="A6" s="35">
        <v>4</v>
      </c>
      <c r="B6" s="35" t="s">
        <v>211</v>
      </c>
      <c r="C6" s="31" t="s">
        <v>41</v>
      </c>
      <c r="D6" s="22"/>
    </row>
    <row r="7" spans="1:4" x14ac:dyDescent="0.25">
      <c r="A7" s="35">
        <v>5</v>
      </c>
      <c r="B7" s="35" t="s">
        <v>321</v>
      </c>
      <c r="C7" s="31"/>
      <c r="D7" s="22"/>
    </row>
    <row r="8" spans="1:4" x14ac:dyDescent="0.25">
      <c r="A8" s="35">
        <v>6</v>
      </c>
      <c r="B8" s="35" t="s">
        <v>378</v>
      </c>
      <c r="C8" s="31"/>
      <c r="D8" s="22"/>
    </row>
    <row r="9" spans="1:4" x14ac:dyDescent="0.25">
      <c r="A9" s="35">
        <v>7</v>
      </c>
      <c r="B9" s="35" t="s">
        <v>189</v>
      </c>
      <c r="C9" s="31"/>
      <c r="D9" s="22"/>
    </row>
    <row r="10" spans="1:4" x14ac:dyDescent="0.25">
      <c r="A10" s="35">
        <v>8</v>
      </c>
      <c r="B10" s="35" t="s">
        <v>118</v>
      </c>
      <c r="C10" s="31"/>
      <c r="D10" s="22"/>
    </row>
    <row r="11" spans="1:4" x14ac:dyDescent="0.25">
      <c r="A11" s="35">
        <v>9</v>
      </c>
      <c r="B11" s="35" t="s">
        <v>119</v>
      </c>
      <c r="C11" s="31" t="s">
        <v>41</v>
      </c>
      <c r="D11" s="22"/>
    </row>
    <row r="12" spans="1:4" x14ac:dyDescent="0.25">
      <c r="A12" s="35">
        <v>10</v>
      </c>
      <c r="B12" s="35" t="s">
        <v>188</v>
      </c>
      <c r="C12" s="31"/>
      <c r="D12" s="22"/>
    </row>
    <row r="13" spans="1:4" x14ac:dyDescent="0.25">
      <c r="A13" s="35">
        <v>11</v>
      </c>
      <c r="B13" s="35" t="s">
        <v>120</v>
      </c>
      <c r="C13" s="31"/>
      <c r="D13" s="22"/>
    </row>
    <row r="14" spans="1:4" x14ac:dyDescent="0.25">
      <c r="A14" s="35">
        <v>12</v>
      </c>
      <c r="B14" s="35" t="s">
        <v>121</v>
      </c>
      <c r="C14" s="31"/>
      <c r="D14" s="22"/>
    </row>
    <row r="15" spans="1:4" ht="26.4" x14ac:dyDescent="0.25">
      <c r="A15" s="35">
        <v>13</v>
      </c>
      <c r="B15" s="35" t="s">
        <v>379</v>
      </c>
      <c r="C15" s="31"/>
      <c r="D15" s="22"/>
    </row>
    <row r="16" spans="1:4" ht="13.8" x14ac:dyDescent="0.25">
      <c r="A16" s="35">
        <v>14</v>
      </c>
      <c r="B16" s="64" t="s">
        <v>417</v>
      </c>
      <c r="C16" s="51"/>
      <c r="D16" s="22"/>
    </row>
    <row r="17" spans="1:2" x14ac:dyDescent="0.25">
      <c r="A17" s="35">
        <v>15</v>
      </c>
      <c r="B17" s="66" t="s">
        <v>418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1"/>
  <dimension ref="A1"/>
  <sheetViews>
    <sheetView workbookViewId="0"/>
  </sheetViews>
  <sheetFormatPr baseColWidth="10" defaultColWidth="11.44140625" defaultRowHeight="13.8" x14ac:dyDescent="0.25"/>
  <cols>
    <col min="1" max="16384" width="11.44140625" style="59"/>
  </cols>
  <sheetData/>
  <sheetProtection algorithmName="SHA-512" hashValue="Srccdb0JO7EcmnI+YzaPnGNNzK2Rgx5CZJ5PNNoB2EEH8+N+P6darY4OkHXRmM4RrweB+1A0bSpSkFhont6YXw==" saltValue="xuH2P6Nzksj/u7Fu8NaZDA=="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9"/>
  <dimension ref="A1:C29"/>
  <sheetViews>
    <sheetView workbookViewId="0">
      <selection activeCell="A2" sqref="A2:G2"/>
    </sheetView>
  </sheetViews>
  <sheetFormatPr baseColWidth="10" defaultColWidth="11.44140625" defaultRowHeight="13.2" x14ac:dyDescent="0.25"/>
  <cols>
    <col min="1" max="1" width="13.109375" style="49" customWidth="1"/>
    <col min="2" max="2" width="56.5546875" style="49" customWidth="1"/>
    <col min="3" max="16384" width="11.44140625" style="49"/>
  </cols>
  <sheetData>
    <row r="1" spans="1:3" ht="13.8" thickBot="1" x14ac:dyDescent="0.3">
      <c r="A1" s="47" t="s">
        <v>68</v>
      </c>
      <c r="B1" s="48">
        <v>27</v>
      </c>
      <c r="C1" s="49">
        <f>MAX($A$3:$A$29)-1</f>
        <v>26</v>
      </c>
    </row>
    <row r="2" spans="1:3" ht="13.8" thickTop="1" x14ac:dyDescent="0.25">
      <c r="A2" s="50" t="s">
        <v>37</v>
      </c>
      <c r="B2" s="50" t="s">
        <v>38</v>
      </c>
      <c r="C2" s="49" t="s">
        <v>39</v>
      </c>
    </row>
    <row r="3" spans="1:3" x14ac:dyDescent="0.25">
      <c r="A3" s="35">
        <v>1</v>
      </c>
      <c r="B3" s="35" t="s">
        <v>93</v>
      </c>
      <c r="C3" s="31"/>
    </row>
    <row r="4" spans="1:3" x14ac:dyDescent="0.25">
      <c r="A4" s="35">
        <v>2</v>
      </c>
      <c r="B4" s="35" t="s">
        <v>94</v>
      </c>
      <c r="C4" s="31" t="s">
        <v>41</v>
      </c>
    </row>
    <row r="5" spans="1:3" x14ac:dyDescent="0.25">
      <c r="A5" s="35">
        <v>3</v>
      </c>
      <c r="B5" s="35" t="s">
        <v>95</v>
      </c>
      <c r="C5" s="31"/>
    </row>
    <row r="6" spans="1:3" x14ac:dyDescent="0.25">
      <c r="A6" s="35">
        <v>4</v>
      </c>
      <c r="B6" s="35" t="s">
        <v>96</v>
      </c>
      <c r="C6" s="31" t="s">
        <v>41</v>
      </c>
    </row>
    <row r="7" spans="1:3" x14ac:dyDescent="0.25">
      <c r="A7" s="35">
        <v>5</v>
      </c>
      <c r="B7" s="35" t="s">
        <v>97</v>
      </c>
      <c r="C7" s="31"/>
    </row>
    <row r="8" spans="1:3" x14ac:dyDescent="0.25">
      <c r="A8" s="35">
        <v>6</v>
      </c>
      <c r="B8" s="35" t="s">
        <v>98</v>
      </c>
      <c r="C8" s="31" t="s">
        <v>41</v>
      </c>
    </row>
    <row r="9" spans="1:3" x14ac:dyDescent="0.25">
      <c r="A9" s="35">
        <v>7</v>
      </c>
      <c r="B9" s="35" t="s">
        <v>199</v>
      </c>
      <c r="C9" s="31"/>
    </row>
    <row r="10" spans="1:3" x14ac:dyDescent="0.25">
      <c r="A10" s="35">
        <v>8</v>
      </c>
      <c r="B10" s="35" t="s">
        <v>200</v>
      </c>
      <c r="C10" s="31" t="s">
        <v>41</v>
      </c>
    </row>
    <row r="11" spans="1:3" x14ac:dyDescent="0.25">
      <c r="A11" s="35">
        <v>9</v>
      </c>
      <c r="B11" s="35" t="s">
        <v>122</v>
      </c>
      <c r="C11" s="31"/>
    </row>
    <row r="12" spans="1:3" x14ac:dyDescent="0.25">
      <c r="A12" s="35">
        <v>10</v>
      </c>
      <c r="B12" s="35" t="s">
        <v>123</v>
      </c>
      <c r="C12" s="31" t="s">
        <v>41</v>
      </c>
    </row>
    <row r="13" spans="1:3" x14ac:dyDescent="0.25">
      <c r="A13" s="35">
        <v>11</v>
      </c>
      <c r="B13" s="35" t="s">
        <v>342</v>
      </c>
      <c r="C13" s="31"/>
    </row>
    <row r="14" spans="1:3" x14ac:dyDescent="0.25">
      <c r="A14" s="35">
        <v>12</v>
      </c>
      <c r="B14" s="35" t="s">
        <v>343</v>
      </c>
      <c r="C14" s="31" t="s">
        <v>41</v>
      </c>
    </row>
    <row r="15" spans="1:3" x14ac:dyDescent="0.25">
      <c r="A15" s="35">
        <v>13</v>
      </c>
      <c r="B15" s="35" t="s">
        <v>397</v>
      </c>
      <c r="C15" s="31"/>
    </row>
    <row r="16" spans="1:3" x14ac:dyDescent="0.25">
      <c r="A16" s="35">
        <v>14</v>
      </c>
      <c r="B16" s="35" t="s">
        <v>398</v>
      </c>
      <c r="C16" s="31" t="s">
        <v>41</v>
      </c>
    </row>
    <row r="17" spans="1:3" x14ac:dyDescent="0.25">
      <c r="A17" s="35">
        <v>15</v>
      </c>
      <c r="B17" s="35" t="s">
        <v>244</v>
      </c>
      <c r="C17" s="31"/>
    </row>
    <row r="18" spans="1:3" x14ac:dyDescent="0.25">
      <c r="A18" s="35">
        <v>16</v>
      </c>
      <c r="B18" s="35" t="s">
        <v>245</v>
      </c>
      <c r="C18" s="31" t="s">
        <v>41</v>
      </c>
    </row>
    <row r="19" spans="1:3" x14ac:dyDescent="0.25">
      <c r="A19" s="35">
        <v>17</v>
      </c>
      <c r="B19" s="35" t="s">
        <v>380</v>
      </c>
      <c r="C19" s="31"/>
    </row>
    <row r="20" spans="1:3" x14ac:dyDescent="0.25">
      <c r="A20" s="35">
        <v>18</v>
      </c>
      <c r="B20" s="35" t="s">
        <v>381</v>
      </c>
      <c r="C20" s="31" t="s">
        <v>41</v>
      </c>
    </row>
    <row r="21" spans="1:3" x14ac:dyDescent="0.25">
      <c r="A21" s="35">
        <v>19</v>
      </c>
      <c r="B21" s="35" t="s">
        <v>382</v>
      </c>
      <c r="C21" s="31"/>
    </row>
    <row r="22" spans="1:3" x14ac:dyDescent="0.25">
      <c r="A22" s="35">
        <v>20</v>
      </c>
      <c r="B22" s="35" t="s">
        <v>383</v>
      </c>
      <c r="C22" s="31" t="s">
        <v>41</v>
      </c>
    </row>
    <row r="23" spans="1:3" x14ac:dyDescent="0.25">
      <c r="A23" s="35">
        <v>21</v>
      </c>
      <c r="B23" s="35" t="s">
        <v>124</v>
      </c>
      <c r="C23" s="31"/>
    </row>
    <row r="24" spans="1:3" x14ac:dyDescent="0.25">
      <c r="A24" s="35">
        <v>22</v>
      </c>
      <c r="B24" s="35" t="s">
        <v>76</v>
      </c>
      <c r="C24" s="31"/>
    </row>
    <row r="25" spans="1:3" x14ac:dyDescent="0.25">
      <c r="A25" s="35">
        <v>23</v>
      </c>
      <c r="B25" s="35" t="s">
        <v>59</v>
      </c>
    </row>
    <row r="26" spans="1:3" x14ac:dyDescent="0.25">
      <c r="A26" s="35">
        <v>24</v>
      </c>
      <c r="B26" s="35" t="s">
        <v>212</v>
      </c>
      <c r="C26" s="31"/>
    </row>
    <row r="27" spans="1:3" x14ac:dyDescent="0.25">
      <c r="A27" s="35">
        <v>25</v>
      </c>
      <c r="B27" s="35" t="s">
        <v>75</v>
      </c>
      <c r="C27" s="31" t="s">
        <v>41</v>
      </c>
    </row>
    <row r="28" spans="1:3" ht="13.8" x14ac:dyDescent="0.25">
      <c r="A28" s="35">
        <v>26</v>
      </c>
      <c r="B28" s="64" t="s">
        <v>417</v>
      </c>
      <c r="C28" s="51"/>
    </row>
    <row r="29" spans="1:3" x14ac:dyDescent="0.25">
      <c r="A29" s="35">
        <v>27</v>
      </c>
      <c r="B29" s="66" t="s">
        <v>418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0"/>
  <dimension ref="A1:C22"/>
  <sheetViews>
    <sheetView workbookViewId="0">
      <selection activeCell="A2" sqref="A2:G2"/>
    </sheetView>
  </sheetViews>
  <sheetFormatPr baseColWidth="10" defaultColWidth="11.44140625" defaultRowHeight="13.2" x14ac:dyDescent="0.25"/>
  <cols>
    <col min="1" max="1" width="13.109375" style="49" customWidth="1"/>
    <col min="2" max="2" width="55.109375" style="49" customWidth="1"/>
    <col min="3" max="16384" width="11.44140625" style="49"/>
  </cols>
  <sheetData>
    <row r="1" spans="1:3" ht="27" thickBot="1" x14ac:dyDescent="0.3">
      <c r="A1" s="47" t="s">
        <v>73</v>
      </c>
      <c r="B1" s="48">
        <v>20</v>
      </c>
      <c r="C1" s="49">
        <f>MAX($A$3:$A$22)-1</f>
        <v>19</v>
      </c>
    </row>
    <row r="2" spans="1:3" ht="13.8" thickTop="1" x14ac:dyDescent="0.25">
      <c r="A2" s="50" t="s">
        <v>37</v>
      </c>
      <c r="B2" s="50" t="s">
        <v>38</v>
      </c>
      <c r="C2" s="49" t="s">
        <v>39</v>
      </c>
    </row>
    <row r="3" spans="1:3" x14ac:dyDescent="0.25">
      <c r="A3" s="51">
        <v>1</v>
      </c>
      <c r="B3" s="35" t="s">
        <v>101</v>
      </c>
      <c r="C3" s="22"/>
    </row>
    <row r="4" spans="1:3" ht="26.4" x14ac:dyDescent="0.25">
      <c r="A4" s="51">
        <v>2</v>
      </c>
      <c r="B4" s="35" t="s">
        <v>102</v>
      </c>
      <c r="C4" s="22" t="s">
        <v>41</v>
      </c>
    </row>
    <row r="5" spans="1:3" x14ac:dyDescent="0.25">
      <c r="A5" s="51">
        <v>3</v>
      </c>
      <c r="B5" s="35" t="s">
        <v>436</v>
      </c>
      <c r="C5" s="22"/>
    </row>
    <row r="6" spans="1:3" x14ac:dyDescent="0.25">
      <c r="A6" s="51">
        <v>4</v>
      </c>
      <c r="B6" s="35" t="s">
        <v>437</v>
      </c>
      <c r="C6" s="22"/>
    </row>
    <row r="7" spans="1:3" x14ac:dyDescent="0.25">
      <c r="A7" s="51">
        <v>5</v>
      </c>
      <c r="B7" s="35" t="s">
        <v>103</v>
      </c>
      <c r="C7" s="22"/>
    </row>
    <row r="8" spans="1:3" x14ac:dyDescent="0.25">
      <c r="A8" s="51">
        <v>6</v>
      </c>
      <c r="B8" s="35" t="s">
        <v>104</v>
      </c>
      <c r="C8" s="22" t="s">
        <v>41</v>
      </c>
    </row>
    <row r="9" spans="1:3" x14ac:dyDescent="0.25">
      <c r="A9" s="51">
        <v>7</v>
      </c>
      <c r="B9" s="35" t="s">
        <v>105</v>
      </c>
      <c r="C9" s="22"/>
    </row>
    <row r="10" spans="1:3" ht="26.4" x14ac:dyDescent="0.25">
      <c r="A10" s="51">
        <v>8</v>
      </c>
      <c r="B10" s="35" t="s">
        <v>106</v>
      </c>
      <c r="C10" s="22" t="s">
        <v>41</v>
      </c>
    </row>
    <row r="11" spans="1:3" x14ac:dyDescent="0.25">
      <c r="A11" s="51">
        <v>9</v>
      </c>
      <c r="B11" s="35" t="s">
        <v>148</v>
      </c>
      <c r="C11" s="22"/>
    </row>
    <row r="12" spans="1:3" x14ac:dyDescent="0.25">
      <c r="A12" s="51">
        <v>10</v>
      </c>
      <c r="B12" s="35" t="s">
        <v>149</v>
      </c>
      <c r="C12" s="22" t="s">
        <v>41</v>
      </c>
    </row>
    <row r="13" spans="1:3" x14ac:dyDescent="0.25">
      <c r="A13" s="51">
        <v>11</v>
      </c>
      <c r="B13" s="35" t="s">
        <v>160</v>
      </c>
      <c r="C13" s="22"/>
    </row>
    <row r="14" spans="1:3" x14ac:dyDescent="0.25">
      <c r="A14" s="51">
        <v>12</v>
      </c>
      <c r="B14" s="35" t="s">
        <v>190</v>
      </c>
      <c r="C14" s="22" t="s">
        <v>41</v>
      </c>
    </row>
    <row r="15" spans="1:3" x14ac:dyDescent="0.25">
      <c r="A15" s="51">
        <v>13</v>
      </c>
      <c r="B15" s="49" t="s">
        <v>203</v>
      </c>
      <c r="C15" s="22"/>
    </row>
    <row r="16" spans="1:3" x14ac:dyDescent="0.25">
      <c r="A16" s="51">
        <v>14</v>
      </c>
      <c r="B16" s="49" t="s">
        <v>202</v>
      </c>
      <c r="C16" s="22" t="s">
        <v>41</v>
      </c>
    </row>
    <row r="17" spans="1:3" x14ac:dyDescent="0.25">
      <c r="A17" s="51">
        <v>15</v>
      </c>
      <c r="B17" s="35" t="s">
        <v>438</v>
      </c>
      <c r="C17" s="22"/>
    </row>
    <row r="18" spans="1:3" x14ac:dyDescent="0.25">
      <c r="A18" s="51">
        <v>16</v>
      </c>
      <c r="B18" s="35" t="s">
        <v>204</v>
      </c>
      <c r="C18" s="22"/>
    </row>
    <row r="19" spans="1:3" x14ac:dyDescent="0.25">
      <c r="A19" s="51">
        <v>17</v>
      </c>
      <c r="B19" s="35" t="s">
        <v>206</v>
      </c>
      <c r="C19" s="22"/>
    </row>
    <row r="20" spans="1:3" x14ac:dyDescent="0.25">
      <c r="A20" s="51">
        <v>18</v>
      </c>
      <c r="B20" s="35" t="s">
        <v>207</v>
      </c>
      <c r="C20" s="22"/>
    </row>
    <row r="21" spans="1:3" ht="13.8" x14ac:dyDescent="0.25">
      <c r="A21" s="51">
        <v>19</v>
      </c>
      <c r="B21" s="64" t="s">
        <v>417</v>
      </c>
      <c r="C21" s="22"/>
    </row>
    <row r="22" spans="1:3" x14ac:dyDescent="0.25">
      <c r="A22" s="51">
        <v>20</v>
      </c>
      <c r="B22" s="66" t="s">
        <v>418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21"/>
  <dimension ref="A1:C15"/>
  <sheetViews>
    <sheetView workbookViewId="0">
      <selection activeCell="A2" sqref="A2:G2"/>
    </sheetView>
  </sheetViews>
  <sheetFormatPr baseColWidth="10" defaultColWidth="11.44140625" defaultRowHeight="13.2" x14ac:dyDescent="0.25"/>
  <cols>
    <col min="1" max="1" width="13.109375" style="49" customWidth="1"/>
    <col min="2" max="2" width="62" style="49" customWidth="1"/>
    <col min="3" max="16384" width="11.44140625" style="49"/>
  </cols>
  <sheetData>
    <row r="1" spans="1:3" ht="27" thickBot="1" x14ac:dyDescent="0.3">
      <c r="A1" s="47" t="s">
        <v>72</v>
      </c>
      <c r="B1" s="48">
        <v>13</v>
      </c>
      <c r="C1" s="49">
        <f>MAX($A$3:$A$15)-1</f>
        <v>12</v>
      </c>
    </row>
    <row r="2" spans="1:3" ht="13.8" thickTop="1" x14ac:dyDescent="0.25">
      <c r="A2" s="50" t="s">
        <v>37</v>
      </c>
      <c r="B2" s="50" t="s">
        <v>38</v>
      </c>
      <c r="C2" s="49" t="s">
        <v>39</v>
      </c>
    </row>
    <row r="3" spans="1:3" x14ac:dyDescent="0.25">
      <c r="A3" s="51">
        <v>1</v>
      </c>
      <c r="B3" s="35" t="s">
        <v>99</v>
      </c>
      <c r="C3" s="52"/>
    </row>
    <row r="4" spans="1:3" x14ac:dyDescent="0.25">
      <c r="A4" s="51">
        <v>2</v>
      </c>
      <c r="B4" s="35" t="s">
        <v>100</v>
      </c>
      <c r="C4" s="22" t="s">
        <v>41</v>
      </c>
    </row>
    <row r="5" spans="1:3" x14ac:dyDescent="0.25">
      <c r="A5" s="51">
        <v>3</v>
      </c>
      <c r="B5" s="35" t="s">
        <v>127</v>
      </c>
      <c r="C5" s="22"/>
    </row>
    <row r="6" spans="1:3" x14ac:dyDescent="0.25">
      <c r="A6" s="51">
        <v>4</v>
      </c>
      <c r="B6" s="35" t="s">
        <v>128</v>
      </c>
      <c r="C6" s="22" t="s">
        <v>41</v>
      </c>
    </row>
    <row r="7" spans="1:3" x14ac:dyDescent="0.25">
      <c r="A7" s="51">
        <v>5</v>
      </c>
      <c r="B7" s="35" t="s">
        <v>129</v>
      </c>
      <c r="C7" s="22"/>
    </row>
    <row r="8" spans="1:3" ht="26.4" x14ac:dyDescent="0.25">
      <c r="A8" s="51">
        <v>6</v>
      </c>
      <c r="B8" s="35" t="s">
        <v>130</v>
      </c>
      <c r="C8" s="22" t="s">
        <v>41</v>
      </c>
    </row>
    <row r="9" spans="1:3" x14ac:dyDescent="0.25">
      <c r="A9" s="51">
        <v>7</v>
      </c>
      <c r="B9" s="35" t="s">
        <v>125</v>
      </c>
      <c r="C9" s="22"/>
    </row>
    <row r="10" spans="1:3" x14ac:dyDescent="0.25">
      <c r="A10" s="51">
        <v>8</v>
      </c>
      <c r="B10" s="35" t="s">
        <v>126</v>
      </c>
      <c r="C10" s="22"/>
    </row>
    <row r="11" spans="1:3" x14ac:dyDescent="0.25">
      <c r="A11" s="51">
        <v>9</v>
      </c>
      <c r="B11" s="35" t="s">
        <v>201</v>
      </c>
      <c r="C11" s="22"/>
    </row>
    <row r="12" spans="1:3" x14ac:dyDescent="0.25">
      <c r="A12" s="51">
        <v>10</v>
      </c>
      <c r="B12" s="35" t="s">
        <v>384</v>
      </c>
      <c r="C12" s="22"/>
    </row>
    <row r="13" spans="1:3" x14ac:dyDescent="0.25">
      <c r="A13" s="51">
        <v>11</v>
      </c>
      <c r="B13" s="35" t="s">
        <v>399</v>
      </c>
      <c r="C13" s="22"/>
    </row>
    <row r="14" spans="1:3" ht="13.8" x14ac:dyDescent="0.25">
      <c r="A14" s="51">
        <v>12</v>
      </c>
      <c r="B14" s="64" t="s">
        <v>417</v>
      </c>
      <c r="C14" s="22"/>
    </row>
    <row r="15" spans="1:3" x14ac:dyDescent="0.25">
      <c r="A15" s="51">
        <v>13</v>
      </c>
      <c r="B15" s="66" t="s">
        <v>418</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22"/>
  <dimension ref="A1:C23"/>
  <sheetViews>
    <sheetView workbookViewId="0">
      <selection activeCell="A2" sqref="A2:G2"/>
    </sheetView>
  </sheetViews>
  <sheetFormatPr baseColWidth="10" defaultColWidth="11.44140625" defaultRowHeight="13.2" x14ac:dyDescent="0.25"/>
  <cols>
    <col min="1" max="1" width="13.109375" style="49" customWidth="1"/>
    <col min="2" max="2" width="56.88671875" style="49" customWidth="1"/>
    <col min="3" max="16384" width="11.44140625" style="49"/>
  </cols>
  <sheetData>
    <row r="1" spans="1:3" ht="27" thickBot="1" x14ac:dyDescent="0.3">
      <c r="A1" s="47" t="s">
        <v>49</v>
      </c>
      <c r="B1" s="48">
        <v>20</v>
      </c>
      <c r="C1" s="49">
        <f>MAX($A$3:$A$23)-1</f>
        <v>20</v>
      </c>
    </row>
    <row r="2" spans="1:3" ht="13.8" thickTop="1" x14ac:dyDescent="0.25">
      <c r="A2" s="50" t="s">
        <v>37</v>
      </c>
      <c r="B2" s="50" t="s">
        <v>38</v>
      </c>
      <c r="C2" s="49" t="s">
        <v>39</v>
      </c>
    </row>
    <row r="3" spans="1:3" x14ac:dyDescent="0.25">
      <c r="A3" s="35">
        <v>1</v>
      </c>
      <c r="B3" s="35" t="s">
        <v>107</v>
      </c>
      <c r="C3" s="31"/>
    </row>
    <row r="4" spans="1:3" x14ac:dyDescent="0.25">
      <c r="A4" s="35">
        <v>2</v>
      </c>
      <c r="B4" s="35" t="s">
        <v>108</v>
      </c>
      <c r="C4" s="31" t="s">
        <v>41</v>
      </c>
    </row>
    <row r="5" spans="1:3" x14ac:dyDescent="0.25">
      <c r="A5" s="35">
        <v>3</v>
      </c>
      <c r="B5" s="35" t="s">
        <v>88</v>
      </c>
      <c r="C5" s="31"/>
    </row>
    <row r="6" spans="1:3" x14ac:dyDescent="0.25">
      <c r="A6" s="35">
        <v>4</v>
      </c>
      <c r="B6" s="35" t="s">
        <v>89</v>
      </c>
      <c r="C6" s="31" t="s">
        <v>41</v>
      </c>
    </row>
    <row r="7" spans="1:3" ht="26.4" x14ac:dyDescent="0.25">
      <c r="A7" s="35">
        <v>5</v>
      </c>
      <c r="B7" s="35" t="s">
        <v>164</v>
      </c>
      <c r="C7" s="31"/>
    </row>
    <row r="8" spans="1:3" ht="26.4" x14ac:dyDescent="0.25">
      <c r="A8" s="35">
        <v>6</v>
      </c>
      <c r="B8" s="35" t="s">
        <v>163</v>
      </c>
      <c r="C8" s="31"/>
    </row>
    <row r="9" spans="1:3" ht="26.4" x14ac:dyDescent="0.25">
      <c r="A9" s="35">
        <v>7</v>
      </c>
      <c r="B9" s="35" t="s">
        <v>162</v>
      </c>
      <c r="C9" s="31"/>
    </row>
    <row r="10" spans="1:3" x14ac:dyDescent="0.25">
      <c r="A10" s="35">
        <v>8</v>
      </c>
      <c r="B10" s="35" t="s">
        <v>61</v>
      </c>
      <c r="C10" s="31"/>
    </row>
    <row r="11" spans="1:3" x14ac:dyDescent="0.25">
      <c r="A11" s="35">
        <v>9</v>
      </c>
      <c r="B11" s="35" t="s">
        <v>188</v>
      </c>
      <c r="C11" s="31"/>
    </row>
    <row r="12" spans="1:3" x14ac:dyDescent="0.25">
      <c r="A12" s="35">
        <v>10</v>
      </c>
      <c r="B12" s="35" t="s">
        <v>189</v>
      </c>
      <c r="C12" s="31"/>
    </row>
    <row r="13" spans="1:3" x14ac:dyDescent="0.25">
      <c r="A13" s="35">
        <v>11</v>
      </c>
      <c r="B13" s="35" t="s">
        <v>90</v>
      </c>
      <c r="C13" s="31"/>
    </row>
    <row r="14" spans="1:3" ht="26.4" x14ac:dyDescent="0.25">
      <c r="A14" s="35">
        <v>12</v>
      </c>
      <c r="B14" s="35" t="s">
        <v>161</v>
      </c>
      <c r="C14" s="31"/>
    </row>
    <row r="15" spans="1:3" x14ac:dyDescent="0.25">
      <c r="A15" s="35">
        <v>13</v>
      </c>
      <c r="B15" s="35" t="s">
        <v>193</v>
      </c>
      <c r="C15" s="31"/>
    </row>
    <row r="16" spans="1:3" x14ac:dyDescent="0.25">
      <c r="A16" s="35">
        <v>14</v>
      </c>
      <c r="B16" s="35" t="s">
        <v>194</v>
      </c>
      <c r="C16" s="31"/>
    </row>
    <row r="17" spans="1:3" ht="26.4" x14ac:dyDescent="0.25">
      <c r="A17" s="35">
        <v>15</v>
      </c>
      <c r="B17" s="35" t="s">
        <v>213</v>
      </c>
      <c r="C17" s="31"/>
    </row>
    <row r="18" spans="1:3" x14ac:dyDescent="0.25">
      <c r="A18" s="35">
        <v>16</v>
      </c>
      <c r="B18" s="35" t="s">
        <v>214</v>
      </c>
      <c r="C18" s="31"/>
    </row>
    <row r="19" spans="1:3" x14ac:dyDescent="0.25">
      <c r="A19" s="35">
        <v>17</v>
      </c>
      <c r="B19" s="35" t="s">
        <v>319</v>
      </c>
      <c r="C19" s="31"/>
    </row>
    <row r="20" spans="1:3" x14ac:dyDescent="0.25">
      <c r="A20" s="35">
        <v>18</v>
      </c>
      <c r="B20" s="35" t="s">
        <v>320</v>
      </c>
      <c r="C20" s="31"/>
    </row>
    <row r="21" spans="1:3" x14ac:dyDescent="0.25">
      <c r="A21" s="35">
        <v>19</v>
      </c>
      <c r="B21" s="35" t="s">
        <v>385</v>
      </c>
      <c r="C21" s="31"/>
    </row>
    <row r="22" spans="1:3" x14ac:dyDescent="0.25">
      <c r="A22" s="35">
        <v>20</v>
      </c>
      <c r="B22" s="35" t="s">
        <v>6</v>
      </c>
      <c r="C22" s="51"/>
    </row>
    <row r="23" spans="1:3" x14ac:dyDescent="0.25">
      <c r="A23" s="35">
        <v>21</v>
      </c>
      <c r="B23" s="66" t="s">
        <v>395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23"/>
  <dimension ref="A1:C23"/>
  <sheetViews>
    <sheetView workbookViewId="0">
      <selection activeCell="A2" sqref="A2:G2"/>
    </sheetView>
  </sheetViews>
  <sheetFormatPr baseColWidth="10" defaultColWidth="11.44140625" defaultRowHeight="13.2" x14ac:dyDescent="0.25"/>
  <cols>
    <col min="1" max="1" width="13.109375" style="49" customWidth="1"/>
    <col min="2" max="2" width="55.109375" style="49" customWidth="1"/>
    <col min="3" max="16384" width="11.44140625" style="49"/>
  </cols>
  <sheetData>
    <row r="1" spans="1:3" ht="27" thickBot="1" x14ac:dyDescent="0.3">
      <c r="A1" s="47" t="s">
        <v>50</v>
      </c>
      <c r="B1" s="48">
        <v>20</v>
      </c>
      <c r="C1" s="49">
        <f>MAX($A$3:$A$23)-1</f>
        <v>20</v>
      </c>
    </row>
    <row r="2" spans="1:3" ht="13.8" thickTop="1" x14ac:dyDescent="0.25">
      <c r="A2" s="50" t="s">
        <v>37</v>
      </c>
      <c r="B2" s="50" t="s">
        <v>38</v>
      </c>
      <c r="C2" s="49" t="s">
        <v>39</v>
      </c>
    </row>
    <row r="3" spans="1:3" x14ac:dyDescent="0.25">
      <c r="A3" s="35">
        <v>1</v>
      </c>
      <c r="B3" s="35" t="s">
        <v>109</v>
      </c>
      <c r="C3" s="31"/>
    </row>
    <row r="4" spans="1:3" x14ac:dyDescent="0.25">
      <c r="A4" s="35">
        <v>2</v>
      </c>
      <c r="B4" s="35" t="s">
        <v>108</v>
      </c>
      <c r="C4" s="31" t="s">
        <v>41</v>
      </c>
    </row>
    <row r="5" spans="1:3" x14ac:dyDescent="0.25">
      <c r="A5" s="35">
        <v>3</v>
      </c>
      <c r="B5" s="35" t="s">
        <v>88</v>
      </c>
      <c r="C5" s="31"/>
    </row>
    <row r="6" spans="1:3" x14ac:dyDescent="0.25">
      <c r="A6" s="35">
        <v>4</v>
      </c>
      <c r="B6" s="35" t="s">
        <v>89</v>
      </c>
      <c r="C6" s="31" t="s">
        <v>41</v>
      </c>
    </row>
    <row r="7" spans="1:3" ht="26.4" x14ac:dyDescent="0.25">
      <c r="A7" s="35">
        <v>5</v>
      </c>
      <c r="B7" s="35" t="s">
        <v>164</v>
      </c>
      <c r="C7" s="31"/>
    </row>
    <row r="8" spans="1:3" ht="26.4" x14ac:dyDescent="0.25">
      <c r="A8" s="35">
        <v>6</v>
      </c>
      <c r="B8" s="35" t="s">
        <v>163</v>
      </c>
      <c r="C8" s="31"/>
    </row>
    <row r="9" spans="1:3" ht="26.4" x14ac:dyDescent="0.25">
      <c r="A9" s="35">
        <v>7</v>
      </c>
      <c r="B9" s="35" t="s">
        <v>162</v>
      </c>
      <c r="C9" s="31"/>
    </row>
    <row r="10" spans="1:3" x14ac:dyDescent="0.25">
      <c r="A10" s="35">
        <v>8</v>
      </c>
      <c r="B10" s="35" t="s">
        <v>131</v>
      </c>
      <c r="C10" s="31"/>
    </row>
    <row r="11" spans="1:3" x14ac:dyDescent="0.25">
      <c r="A11" s="35">
        <v>9</v>
      </c>
      <c r="B11" s="35" t="s">
        <v>188</v>
      </c>
      <c r="C11" s="31"/>
    </row>
    <row r="12" spans="1:3" x14ac:dyDescent="0.25">
      <c r="A12" s="35">
        <v>10</v>
      </c>
      <c r="B12" s="35" t="s">
        <v>189</v>
      </c>
      <c r="C12" s="31"/>
    </row>
    <row r="13" spans="1:3" x14ac:dyDescent="0.25">
      <c r="A13" s="35">
        <v>11</v>
      </c>
      <c r="B13" s="35" t="s">
        <v>90</v>
      </c>
      <c r="C13" s="31"/>
    </row>
    <row r="14" spans="1:3" ht="26.4" x14ac:dyDescent="0.25">
      <c r="A14" s="35">
        <v>12</v>
      </c>
      <c r="B14" s="35" t="s">
        <v>161</v>
      </c>
      <c r="C14" s="31"/>
    </row>
    <row r="15" spans="1:3" x14ac:dyDescent="0.25">
      <c r="A15" s="35">
        <v>13</v>
      </c>
      <c r="B15" s="35" t="s">
        <v>193</v>
      </c>
      <c r="C15" s="31"/>
    </row>
    <row r="16" spans="1:3" x14ac:dyDescent="0.25">
      <c r="A16" s="35">
        <v>14</v>
      </c>
      <c r="B16" s="35" t="s">
        <v>194</v>
      </c>
      <c r="C16" s="31"/>
    </row>
    <row r="17" spans="1:3" ht="26.4" x14ac:dyDescent="0.25">
      <c r="A17" s="35">
        <v>15</v>
      </c>
      <c r="B17" s="35" t="s">
        <v>213</v>
      </c>
      <c r="C17" s="31"/>
    </row>
    <row r="18" spans="1:3" x14ac:dyDescent="0.25">
      <c r="A18" s="35">
        <v>16</v>
      </c>
      <c r="B18" s="35" t="s">
        <v>214</v>
      </c>
      <c r="C18" s="31"/>
    </row>
    <row r="19" spans="1:3" x14ac:dyDescent="0.25">
      <c r="A19" s="35">
        <v>17</v>
      </c>
      <c r="B19" s="35" t="s">
        <v>319</v>
      </c>
      <c r="C19" s="31"/>
    </row>
    <row r="20" spans="1:3" x14ac:dyDescent="0.25">
      <c r="A20" s="35">
        <v>18</v>
      </c>
      <c r="B20" s="35" t="s">
        <v>320</v>
      </c>
      <c r="C20" s="31" t="s">
        <v>41</v>
      </c>
    </row>
    <row r="21" spans="1:3" x14ac:dyDescent="0.25">
      <c r="A21" s="35">
        <v>19</v>
      </c>
      <c r="B21" s="35" t="s">
        <v>385</v>
      </c>
      <c r="C21" s="31"/>
    </row>
    <row r="22" spans="1:3" x14ac:dyDescent="0.25">
      <c r="A22" s="35">
        <v>20</v>
      </c>
      <c r="B22" s="35" t="s">
        <v>6</v>
      </c>
      <c r="C22" s="51"/>
    </row>
    <row r="23" spans="1:3" x14ac:dyDescent="0.25">
      <c r="A23" s="35">
        <v>21</v>
      </c>
      <c r="B23" s="66" t="s">
        <v>395</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4"/>
  <dimension ref="A1:C23"/>
  <sheetViews>
    <sheetView workbookViewId="0">
      <selection activeCell="A2" sqref="A2:G2"/>
    </sheetView>
  </sheetViews>
  <sheetFormatPr baseColWidth="10" defaultColWidth="11.44140625" defaultRowHeight="13.2" x14ac:dyDescent="0.25"/>
  <cols>
    <col min="1" max="1" width="13.109375" style="49" customWidth="1"/>
    <col min="2" max="2" width="55.109375" style="49" customWidth="1"/>
    <col min="3" max="16384" width="11.44140625" style="49"/>
  </cols>
  <sheetData>
    <row r="1" spans="1:3" ht="27" thickBot="1" x14ac:dyDescent="0.3">
      <c r="A1" s="47" t="s">
        <v>50</v>
      </c>
      <c r="B1" s="48">
        <v>21</v>
      </c>
      <c r="C1" s="49">
        <f>MAX($A$3:$A$23)-1</f>
        <v>20</v>
      </c>
    </row>
    <row r="2" spans="1:3" ht="13.8" thickTop="1" x14ac:dyDescent="0.25">
      <c r="A2" s="50" t="s">
        <v>37</v>
      </c>
      <c r="B2" s="50" t="s">
        <v>38</v>
      </c>
      <c r="C2" s="49" t="s">
        <v>39</v>
      </c>
    </row>
    <row r="3" spans="1:3" x14ac:dyDescent="0.25">
      <c r="A3" s="35">
        <v>1</v>
      </c>
      <c r="B3" s="35" t="s">
        <v>109</v>
      </c>
      <c r="C3" s="31"/>
    </row>
    <row r="4" spans="1:3" x14ac:dyDescent="0.25">
      <c r="A4" s="35">
        <v>2</v>
      </c>
      <c r="B4" s="35" t="s">
        <v>108</v>
      </c>
      <c r="C4" s="31" t="s">
        <v>41</v>
      </c>
    </row>
    <row r="5" spans="1:3" x14ac:dyDescent="0.25">
      <c r="A5" s="35">
        <v>3</v>
      </c>
      <c r="B5" s="35" t="s">
        <v>88</v>
      </c>
      <c r="C5" s="31"/>
    </row>
    <row r="6" spans="1:3" x14ac:dyDescent="0.25">
      <c r="A6" s="35">
        <v>4</v>
      </c>
      <c r="B6" s="35" t="s">
        <v>89</v>
      </c>
      <c r="C6" s="31" t="s">
        <v>41</v>
      </c>
    </row>
    <row r="7" spans="1:3" ht="26.4" x14ac:dyDescent="0.25">
      <c r="A7" s="35">
        <v>5</v>
      </c>
      <c r="B7" s="35" t="s">
        <v>164</v>
      </c>
      <c r="C7" s="31"/>
    </row>
    <row r="8" spans="1:3" ht="26.4" x14ac:dyDescent="0.25">
      <c r="A8" s="35">
        <v>6</v>
      </c>
      <c r="B8" s="35" t="s">
        <v>163</v>
      </c>
      <c r="C8" s="31"/>
    </row>
    <row r="9" spans="1:3" ht="26.4" x14ac:dyDescent="0.25">
      <c r="A9" s="35">
        <v>7</v>
      </c>
      <c r="B9" s="35" t="s">
        <v>162</v>
      </c>
      <c r="C9" s="31"/>
    </row>
    <row r="10" spans="1:3" x14ac:dyDescent="0.25">
      <c r="A10" s="35">
        <v>8</v>
      </c>
      <c r="B10" s="35" t="s">
        <v>131</v>
      </c>
      <c r="C10" s="31"/>
    </row>
    <row r="11" spans="1:3" x14ac:dyDescent="0.25">
      <c r="A11" s="35">
        <v>9</v>
      </c>
      <c r="B11" s="35" t="s">
        <v>188</v>
      </c>
      <c r="C11" s="31"/>
    </row>
    <row r="12" spans="1:3" x14ac:dyDescent="0.25">
      <c r="A12" s="35">
        <v>10</v>
      </c>
      <c r="B12" s="35" t="s">
        <v>189</v>
      </c>
      <c r="C12" s="31"/>
    </row>
    <row r="13" spans="1:3" x14ac:dyDescent="0.25">
      <c r="A13" s="35">
        <v>11</v>
      </c>
      <c r="B13" s="35" t="s">
        <v>90</v>
      </c>
      <c r="C13" s="31"/>
    </row>
    <row r="14" spans="1:3" ht="26.4" x14ac:dyDescent="0.25">
      <c r="A14" s="35">
        <v>12</v>
      </c>
      <c r="B14" s="35" t="s">
        <v>161</v>
      </c>
      <c r="C14" s="31"/>
    </row>
    <row r="15" spans="1:3" x14ac:dyDescent="0.25">
      <c r="A15" s="35">
        <v>13</v>
      </c>
      <c r="B15" s="35" t="s">
        <v>193</v>
      </c>
      <c r="C15" s="31"/>
    </row>
    <row r="16" spans="1:3" x14ac:dyDescent="0.25">
      <c r="A16" s="35">
        <v>14</v>
      </c>
      <c r="B16" s="35" t="s">
        <v>194</v>
      </c>
      <c r="C16" s="31"/>
    </row>
    <row r="17" spans="1:3" ht="26.4" x14ac:dyDescent="0.25">
      <c r="A17" s="35">
        <v>15</v>
      </c>
      <c r="B17" s="35" t="s">
        <v>213</v>
      </c>
      <c r="C17" s="31"/>
    </row>
    <row r="18" spans="1:3" x14ac:dyDescent="0.25">
      <c r="A18" s="35">
        <v>16</v>
      </c>
      <c r="B18" s="35" t="s">
        <v>214</v>
      </c>
      <c r="C18" s="31"/>
    </row>
    <row r="19" spans="1:3" x14ac:dyDescent="0.25">
      <c r="A19" s="35">
        <v>17</v>
      </c>
      <c r="B19" s="35" t="s">
        <v>319</v>
      </c>
      <c r="C19" s="31"/>
    </row>
    <row r="20" spans="1:3" x14ac:dyDescent="0.25">
      <c r="A20" s="35">
        <v>18</v>
      </c>
      <c r="B20" s="35" t="s">
        <v>320</v>
      </c>
      <c r="C20" s="31" t="s">
        <v>41</v>
      </c>
    </row>
    <row r="21" spans="1:3" x14ac:dyDescent="0.25">
      <c r="A21" s="35">
        <v>19</v>
      </c>
      <c r="B21" s="35" t="s">
        <v>385</v>
      </c>
      <c r="C21" s="31"/>
    </row>
    <row r="22" spans="1:3" x14ac:dyDescent="0.25">
      <c r="A22" s="35">
        <v>20</v>
      </c>
      <c r="B22" s="35" t="s">
        <v>6</v>
      </c>
      <c r="C22" s="51"/>
    </row>
    <row r="23" spans="1:3" x14ac:dyDescent="0.25">
      <c r="A23" s="35">
        <v>21</v>
      </c>
      <c r="B23" s="66" t="s">
        <v>395</v>
      </c>
    </row>
  </sheetData>
  <pageMargins left="0.78740157499999996" right="0.78740157499999996" top="0.984251969" bottom="0.984251969" header="0.4921259845" footer="0.492125984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D8890-0D26-4A86-B212-79014CB352F7}">
  <sheetPr codeName="Tabelle25"/>
  <dimension ref="A1:F23"/>
  <sheetViews>
    <sheetView workbookViewId="0">
      <selection activeCell="A2" sqref="A2:G2"/>
    </sheetView>
  </sheetViews>
  <sheetFormatPr baseColWidth="10" defaultColWidth="11.44140625" defaultRowHeight="13.2" x14ac:dyDescent="0.25"/>
  <cols>
    <col min="1" max="1" width="13.109375" style="49" customWidth="1"/>
    <col min="2" max="2" width="56.6640625" style="49" customWidth="1"/>
    <col min="3" max="16384" width="11.44140625" style="49"/>
  </cols>
  <sheetData>
    <row r="1" spans="1:6" ht="27" thickBot="1" x14ac:dyDescent="0.3">
      <c r="A1" s="47" t="s">
        <v>49</v>
      </c>
      <c r="B1" s="48"/>
      <c r="C1" s="49">
        <f>MAX($A$3:$A$23)-1</f>
        <v>20</v>
      </c>
      <c r="D1" s="49" t="s">
        <v>400</v>
      </c>
      <c r="E1" s="49" t="s">
        <v>401</v>
      </c>
      <c r="F1" s="49" t="s">
        <v>325</v>
      </c>
    </row>
    <row r="2" spans="1:6" ht="13.8" thickTop="1" x14ac:dyDescent="0.25">
      <c r="A2" s="50" t="s">
        <v>37</v>
      </c>
      <c r="B2" s="50" t="s">
        <v>38</v>
      </c>
      <c r="C2" s="49" t="s">
        <v>39</v>
      </c>
      <c r="D2" s="49">
        <v>21</v>
      </c>
      <c r="E2" s="49">
        <v>21</v>
      </c>
      <c r="F2" s="49">
        <v>16</v>
      </c>
    </row>
    <row r="3" spans="1:6" x14ac:dyDescent="0.25">
      <c r="A3" s="35">
        <v>1</v>
      </c>
      <c r="B3" s="35" t="s">
        <v>107</v>
      </c>
      <c r="C3" s="31"/>
    </row>
    <row r="4" spans="1:6" x14ac:dyDescent="0.25">
      <c r="A4" s="35">
        <v>2</v>
      </c>
      <c r="B4" s="35" t="s">
        <v>108</v>
      </c>
      <c r="C4" s="31" t="s">
        <v>41</v>
      </c>
    </row>
    <row r="5" spans="1:6" x14ac:dyDescent="0.25">
      <c r="A5" s="35">
        <v>3</v>
      </c>
      <c r="B5" s="35" t="s">
        <v>88</v>
      </c>
      <c r="C5" s="31"/>
    </row>
    <row r="6" spans="1:6" x14ac:dyDescent="0.25">
      <c r="A6" s="35">
        <v>4</v>
      </c>
      <c r="B6" s="35" t="s">
        <v>89</v>
      </c>
      <c r="C6" s="31" t="s">
        <v>41</v>
      </c>
    </row>
    <row r="7" spans="1:6" ht="26.4" x14ac:dyDescent="0.25">
      <c r="A7" s="35">
        <v>5</v>
      </c>
      <c r="B7" s="35" t="s">
        <v>164</v>
      </c>
      <c r="C7" s="31"/>
    </row>
    <row r="8" spans="1:6" ht="26.4" x14ac:dyDescent="0.25">
      <c r="A8" s="35">
        <v>6</v>
      </c>
      <c r="B8" s="35" t="s">
        <v>163</v>
      </c>
      <c r="C8" s="31"/>
    </row>
    <row r="9" spans="1:6" ht="26.4" x14ac:dyDescent="0.25">
      <c r="A9" s="35">
        <v>7</v>
      </c>
      <c r="B9" s="35" t="s">
        <v>162</v>
      </c>
      <c r="C9" s="31"/>
    </row>
    <row r="10" spans="1:6" x14ac:dyDescent="0.25">
      <c r="A10" s="35">
        <v>8</v>
      </c>
      <c r="B10" s="35" t="s">
        <v>61</v>
      </c>
      <c r="C10" s="31"/>
    </row>
    <row r="11" spans="1:6" x14ac:dyDescent="0.25">
      <c r="A11" s="35">
        <v>9</v>
      </c>
      <c r="B11" s="35" t="s">
        <v>188</v>
      </c>
      <c r="C11" s="31"/>
    </row>
    <row r="12" spans="1:6" x14ac:dyDescent="0.25">
      <c r="A12" s="35">
        <v>10</v>
      </c>
      <c r="B12" s="35" t="s">
        <v>189</v>
      </c>
      <c r="C12" s="31"/>
    </row>
    <row r="13" spans="1:6" x14ac:dyDescent="0.25">
      <c r="A13" s="35">
        <v>11</v>
      </c>
      <c r="B13" s="35" t="s">
        <v>90</v>
      </c>
      <c r="C13" s="31"/>
    </row>
    <row r="14" spans="1:6" ht="26.4" x14ac:dyDescent="0.25">
      <c r="A14" s="35">
        <v>12</v>
      </c>
      <c r="B14" s="35" t="s">
        <v>161</v>
      </c>
      <c r="C14" s="31"/>
    </row>
    <row r="15" spans="1:6" x14ac:dyDescent="0.25">
      <c r="A15" s="35">
        <v>13</v>
      </c>
      <c r="B15" s="35" t="s">
        <v>193</v>
      </c>
      <c r="C15" s="31"/>
    </row>
    <row r="16" spans="1:6" x14ac:dyDescent="0.25">
      <c r="A16" s="35">
        <v>14</v>
      </c>
      <c r="B16" s="35" t="s">
        <v>194</v>
      </c>
      <c r="C16" s="31"/>
    </row>
    <row r="17" spans="1:3" ht="26.4" x14ac:dyDescent="0.25">
      <c r="A17" s="35">
        <v>15</v>
      </c>
      <c r="B17" s="35" t="s">
        <v>213</v>
      </c>
      <c r="C17" s="31"/>
    </row>
    <row r="18" spans="1:3" x14ac:dyDescent="0.25">
      <c r="A18" s="35">
        <v>16</v>
      </c>
      <c r="B18" s="35" t="s">
        <v>214</v>
      </c>
      <c r="C18" s="31"/>
    </row>
    <row r="19" spans="1:3" x14ac:dyDescent="0.25">
      <c r="A19" s="35">
        <v>17</v>
      </c>
      <c r="B19" s="35" t="s">
        <v>319</v>
      </c>
      <c r="C19" s="31"/>
    </row>
    <row r="20" spans="1:3" x14ac:dyDescent="0.25">
      <c r="A20" s="35">
        <v>18</v>
      </c>
      <c r="B20" s="35" t="s">
        <v>320</v>
      </c>
      <c r="C20" s="31"/>
    </row>
    <row r="21" spans="1:3" x14ac:dyDescent="0.25">
      <c r="A21" s="35">
        <v>19</v>
      </c>
      <c r="B21" s="35" t="s">
        <v>385</v>
      </c>
      <c r="C21" s="31"/>
    </row>
    <row r="22" spans="1:3" ht="13.8" x14ac:dyDescent="0.25">
      <c r="A22" s="35">
        <v>20</v>
      </c>
      <c r="B22" s="64" t="s">
        <v>417</v>
      </c>
      <c r="C22" s="51"/>
    </row>
    <row r="23" spans="1:3" x14ac:dyDescent="0.25">
      <c r="A23" s="35">
        <v>21</v>
      </c>
      <c r="B23" s="66" t="s">
        <v>418</v>
      </c>
    </row>
  </sheetData>
  <pageMargins left="0.78740157499999996" right="0.78740157499999996" top="0.984251969" bottom="0.984251969" header="0.4921259845" footer="0.492125984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27"/>
  <dimension ref="A1:C17"/>
  <sheetViews>
    <sheetView workbookViewId="0">
      <selection activeCell="A2" sqref="A2:G2"/>
    </sheetView>
  </sheetViews>
  <sheetFormatPr baseColWidth="10" defaultColWidth="11.44140625" defaultRowHeight="13.2" x14ac:dyDescent="0.25"/>
  <cols>
    <col min="1" max="1" width="13.109375" style="49" customWidth="1"/>
    <col min="2" max="2" width="62" style="49" customWidth="1"/>
    <col min="3" max="16384" width="11.44140625" style="49"/>
  </cols>
  <sheetData>
    <row r="1" spans="1:3" ht="13.8" thickBot="1" x14ac:dyDescent="0.3">
      <c r="A1" s="66" t="s">
        <v>322</v>
      </c>
      <c r="B1" s="68">
        <v>15</v>
      </c>
      <c r="C1" s="66">
        <f>MAX($A$3:$A$35)-1</f>
        <v>14</v>
      </c>
    </row>
    <row r="2" spans="1:3" ht="13.8" thickTop="1" x14ac:dyDescent="0.25">
      <c r="A2" s="89" t="s">
        <v>37</v>
      </c>
      <c r="B2" s="89" t="s">
        <v>38</v>
      </c>
      <c r="C2" s="66" t="s">
        <v>39</v>
      </c>
    </row>
    <row r="3" spans="1:3" ht="15.6" x14ac:dyDescent="0.25">
      <c r="A3" s="90">
        <v>1</v>
      </c>
      <c r="B3" s="91" t="s">
        <v>326</v>
      </c>
      <c r="C3" s="64"/>
    </row>
    <row r="4" spans="1:3" ht="15.6" x14ac:dyDescent="0.3">
      <c r="A4" s="90">
        <v>2</v>
      </c>
      <c r="B4" s="91" t="s">
        <v>327</v>
      </c>
      <c r="C4" s="62" t="s">
        <v>41</v>
      </c>
    </row>
    <row r="5" spans="1:3" ht="15.6" x14ac:dyDescent="0.3">
      <c r="A5" s="90">
        <v>3</v>
      </c>
      <c r="B5" s="91" t="s">
        <v>328</v>
      </c>
      <c r="C5" s="62"/>
    </row>
    <row r="6" spans="1:3" ht="15.6" x14ac:dyDescent="0.3">
      <c r="A6" s="90">
        <v>4</v>
      </c>
      <c r="B6" s="91" t="s">
        <v>329</v>
      </c>
      <c r="C6" s="62" t="s">
        <v>41</v>
      </c>
    </row>
    <row r="7" spans="1:3" ht="15.6" x14ac:dyDescent="0.3">
      <c r="A7" s="90">
        <v>5</v>
      </c>
      <c r="B7" s="91" t="s">
        <v>334</v>
      </c>
      <c r="C7" s="62"/>
    </row>
    <row r="8" spans="1:3" ht="15.6" x14ac:dyDescent="0.3">
      <c r="A8" s="90">
        <v>6</v>
      </c>
      <c r="B8" s="91" t="s">
        <v>335</v>
      </c>
      <c r="C8" s="62" t="s">
        <v>41</v>
      </c>
    </row>
    <row r="9" spans="1:3" ht="15.6" x14ac:dyDescent="0.3">
      <c r="A9" s="90">
        <v>7</v>
      </c>
      <c r="B9" s="92" t="s">
        <v>331</v>
      </c>
      <c r="C9" s="62"/>
    </row>
    <row r="10" spans="1:3" ht="15.6" x14ac:dyDescent="0.3">
      <c r="A10" s="90">
        <v>8</v>
      </c>
      <c r="B10" s="92" t="s">
        <v>330</v>
      </c>
      <c r="C10" s="62"/>
    </row>
    <row r="11" spans="1:3" ht="15.6" x14ac:dyDescent="0.3">
      <c r="A11" s="90">
        <v>9</v>
      </c>
      <c r="B11" s="92" t="s">
        <v>332</v>
      </c>
      <c r="C11" s="62"/>
    </row>
    <row r="12" spans="1:3" ht="15.6" x14ac:dyDescent="0.3">
      <c r="A12" s="90">
        <v>10</v>
      </c>
      <c r="B12" s="92" t="s">
        <v>333</v>
      </c>
      <c r="C12" s="62"/>
    </row>
    <row r="13" spans="1:3" ht="15.6" x14ac:dyDescent="0.3">
      <c r="A13" s="90">
        <v>11</v>
      </c>
      <c r="B13" s="91" t="s">
        <v>336</v>
      </c>
      <c r="C13" s="62"/>
    </row>
    <row r="14" spans="1:3" ht="15.6" x14ac:dyDescent="0.3">
      <c r="A14" s="90">
        <v>12</v>
      </c>
      <c r="B14" s="91" t="s">
        <v>337</v>
      </c>
      <c r="C14" s="62"/>
    </row>
    <row r="15" spans="1:3" ht="15.6" x14ac:dyDescent="0.3">
      <c r="A15" s="90">
        <v>13</v>
      </c>
      <c r="B15" s="91" t="s">
        <v>341</v>
      </c>
      <c r="C15" s="62"/>
    </row>
    <row r="16" spans="1:3" ht="15.6" x14ac:dyDescent="0.3">
      <c r="A16" s="90">
        <v>14</v>
      </c>
      <c r="B16" s="64" t="s">
        <v>417</v>
      </c>
      <c r="C16" s="62"/>
    </row>
    <row r="17" spans="1:2" ht="15.6" x14ac:dyDescent="0.25">
      <c r="A17" s="90">
        <v>15</v>
      </c>
      <c r="B17" s="66" t="s">
        <v>418</v>
      </c>
    </row>
  </sheetData>
  <pageMargins left="0.78740157499999996" right="0.78740157499999996" top="0.984251969" bottom="0.984251969" header="0.4921259845" footer="0.4921259845"/>
  <pageSetup paperSize="9"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28"/>
  <dimension ref="A1:C17"/>
  <sheetViews>
    <sheetView workbookViewId="0">
      <selection activeCell="A2" sqref="A2:G2"/>
    </sheetView>
  </sheetViews>
  <sheetFormatPr baseColWidth="10" defaultColWidth="11.44140625" defaultRowHeight="13.2" x14ac:dyDescent="0.25"/>
  <cols>
    <col min="1" max="1" width="13.109375" style="49" customWidth="1"/>
    <col min="2" max="2" width="55.109375" style="49" customWidth="1"/>
    <col min="3" max="16384" width="11.44140625" style="49"/>
  </cols>
  <sheetData>
    <row r="1" spans="1:3" ht="13.8" thickBot="1" x14ac:dyDescent="0.3">
      <c r="A1" s="93" t="s">
        <v>323</v>
      </c>
      <c r="B1" s="94">
        <v>15</v>
      </c>
      <c r="C1" s="93">
        <f>MAX($A$3:$A$17)-1</f>
        <v>14</v>
      </c>
    </row>
    <row r="2" spans="1:3" ht="13.8" thickTop="1" x14ac:dyDescent="0.25">
      <c r="A2" s="89" t="s">
        <v>37</v>
      </c>
      <c r="B2" s="89" t="s">
        <v>38</v>
      </c>
      <c r="C2" s="93" t="s">
        <v>39</v>
      </c>
    </row>
    <row r="3" spans="1:3" ht="15.6" x14ac:dyDescent="0.25">
      <c r="A3" s="90">
        <v>1</v>
      </c>
      <c r="B3" s="91" t="s">
        <v>326</v>
      </c>
      <c r="C3" s="95"/>
    </row>
    <row r="4" spans="1:3" ht="15.6" x14ac:dyDescent="0.3">
      <c r="A4" s="90">
        <v>2</v>
      </c>
      <c r="B4" s="91" t="s">
        <v>327</v>
      </c>
      <c r="C4" s="96" t="s">
        <v>41</v>
      </c>
    </row>
    <row r="5" spans="1:3" ht="15.6" x14ac:dyDescent="0.3">
      <c r="A5" s="90">
        <v>3</v>
      </c>
      <c r="B5" s="91" t="s">
        <v>328</v>
      </c>
      <c r="C5" s="96"/>
    </row>
    <row r="6" spans="1:3" ht="15.6" x14ac:dyDescent="0.3">
      <c r="A6" s="90">
        <v>4</v>
      </c>
      <c r="B6" s="91" t="s">
        <v>329</v>
      </c>
      <c r="C6" s="96" t="s">
        <v>41</v>
      </c>
    </row>
    <row r="7" spans="1:3" ht="15.6" x14ac:dyDescent="0.3">
      <c r="A7" s="90">
        <v>5</v>
      </c>
      <c r="B7" s="91" t="s">
        <v>334</v>
      </c>
      <c r="C7" s="96"/>
    </row>
    <row r="8" spans="1:3" ht="15.6" x14ac:dyDescent="0.3">
      <c r="A8" s="90">
        <v>6</v>
      </c>
      <c r="B8" s="91" t="s">
        <v>335</v>
      </c>
      <c r="C8" s="96" t="s">
        <v>41</v>
      </c>
    </row>
    <row r="9" spans="1:3" ht="15.6" x14ac:dyDescent="0.3">
      <c r="A9" s="90">
        <v>7</v>
      </c>
      <c r="B9" s="92" t="s">
        <v>331</v>
      </c>
      <c r="C9" s="96"/>
    </row>
    <row r="10" spans="1:3" ht="15.6" x14ac:dyDescent="0.3">
      <c r="A10" s="90">
        <v>8</v>
      </c>
      <c r="B10" s="92" t="s">
        <v>330</v>
      </c>
      <c r="C10" s="96"/>
    </row>
    <row r="11" spans="1:3" ht="15.6" x14ac:dyDescent="0.3">
      <c r="A11" s="90">
        <v>9</v>
      </c>
      <c r="B11" s="92" t="s">
        <v>332</v>
      </c>
      <c r="C11" s="96"/>
    </row>
    <row r="12" spans="1:3" ht="15.6" x14ac:dyDescent="0.3">
      <c r="A12" s="90">
        <v>10</v>
      </c>
      <c r="B12" s="92" t="s">
        <v>333</v>
      </c>
      <c r="C12" s="96"/>
    </row>
    <row r="13" spans="1:3" ht="27.6" x14ac:dyDescent="0.3">
      <c r="A13" s="90">
        <v>11</v>
      </c>
      <c r="B13" s="91" t="s">
        <v>336</v>
      </c>
      <c r="C13" s="96"/>
    </row>
    <row r="14" spans="1:3" ht="15.6" x14ac:dyDescent="0.3">
      <c r="A14" s="90">
        <v>12</v>
      </c>
      <c r="B14" s="91" t="s">
        <v>337</v>
      </c>
      <c r="C14" s="96"/>
    </row>
    <row r="15" spans="1:3" ht="15.6" x14ac:dyDescent="0.3">
      <c r="A15" s="90">
        <v>13</v>
      </c>
      <c r="B15" s="91" t="s">
        <v>341</v>
      </c>
      <c r="C15" s="96"/>
    </row>
    <row r="16" spans="1:3" ht="15.6" x14ac:dyDescent="0.3">
      <c r="A16" s="90">
        <v>14</v>
      </c>
      <c r="B16" s="64" t="s">
        <v>417</v>
      </c>
      <c r="C16" s="96"/>
    </row>
    <row r="17" spans="1:3" ht="15.6" x14ac:dyDescent="0.3">
      <c r="A17" s="90">
        <v>15</v>
      </c>
      <c r="B17" s="66" t="s">
        <v>418</v>
      </c>
      <c r="C17" s="96"/>
    </row>
  </sheetData>
  <pageMargins left="0.78740157499999996" right="0.78740157499999996" top="0.984251969" bottom="0.984251969" header="0.4921259845" footer="0.492125984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295EBA-D85B-4172-95A2-987298940CB9}">
  <dimension ref="A1:C8"/>
  <sheetViews>
    <sheetView workbookViewId="0">
      <selection activeCell="A2" sqref="A2:G2"/>
    </sheetView>
  </sheetViews>
  <sheetFormatPr baseColWidth="10" defaultColWidth="11.44140625" defaultRowHeight="15.6" x14ac:dyDescent="0.3"/>
  <cols>
    <col min="1" max="1" width="13.109375" style="62" customWidth="1"/>
    <col min="2" max="2" width="55.109375" style="96" customWidth="1"/>
    <col min="3" max="16384" width="11.44140625" style="62"/>
  </cols>
  <sheetData>
    <row r="1" spans="1:3" ht="16.2" thickBot="1" x14ac:dyDescent="0.35">
      <c r="A1" s="61" t="s">
        <v>422</v>
      </c>
      <c r="B1" s="109">
        <v>6</v>
      </c>
      <c r="C1" s="62">
        <f>MAX(A3:A8)-1</f>
        <v>5</v>
      </c>
    </row>
    <row r="2" spans="1:3" ht="16.2" thickTop="1" x14ac:dyDescent="0.3">
      <c r="A2" s="102" t="s">
        <v>37</v>
      </c>
      <c r="B2" s="110" t="s">
        <v>38</v>
      </c>
      <c r="C2" s="62" t="s">
        <v>39</v>
      </c>
    </row>
    <row r="3" spans="1:3" x14ac:dyDescent="0.3">
      <c r="A3" s="104">
        <v>1</v>
      </c>
      <c r="B3" s="95" t="s">
        <v>424</v>
      </c>
      <c r="C3" s="111"/>
    </row>
    <row r="4" spans="1:3" x14ac:dyDescent="0.3">
      <c r="A4" s="104">
        <v>2</v>
      </c>
      <c r="B4" s="95" t="s">
        <v>425</v>
      </c>
      <c r="C4" s="61" t="s">
        <v>41</v>
      </c>
    </row>
    <row r="5" spans="1:3" x14ac:dyDescent="0.3">
      <c r="A5" s="104">
        <v>3</v>
      </c>
      <c r="B5" s="95" t="s">
        <v>426</v>
      </c>
      <c r="C5" s="61"/>
    </row>
    <row r="6" spans="1:3" ht="27.6" x14ac:dyDescent="0.3">
      <c r="A6" s="104">
        <v>4</v>
      </c>
      <c r="B6" s="95" t="s">
        <v>427</v>
      </c>
      <c r="C6" s="61"/>
    </row>
    <row r="7" spans="1:3" x14ac:dyDescent="0.3">
      <c r="A7" s="104">
        <v>5</v>
      </c>
      <c r="B7" s="112" t="s">
        <v>6</v>
      </c>
    </row>
    <row r="8" spans="1:3" x14ac:dyDescent="0.3">
      <c r="A8" s="104">
        <v>6</v>
      </c>
      <c r="B8" s="113" t="s">
        <v>418</v>
      </c>
    </row>
  </sheetData>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
    <pageSetUpPr fitToPage="1"/>
  </sheetPr>
  <dimension ref="A1:E18"/>
  <sheetViews>
    <sheetView workbookViewId="0">
      <selection sqref="A1:C1"/>
    </sheetView>
  </sheetViews>
  <sheetFormatPr baseColWidth="10" defaultColWidth="11.44140625" defaultRowHeight="15.6" x14ac:dyDescent="0.3"/>
  <cols>
    <col min="1" max="3" width="27.5546875" style="5" customWidth="1"/>
    <col min="4" max="16384" width="11.44140625" style="5"/>
  </cols>
  <sheetData>
    <row r="1" spans="1:5" ht="27.75" customHeight="1" x14ac:dyDescent="0.3">
      <c r="A1" s="138" t="s">
        <v>132</v>
      </c>
      <c r="B1" s="138"/>
      <c r="C1" s="138"/>
    </row>
    <row r="2" spans="1:5" ht="54" customHeight="1" x14ac:dyDescent="0.3">
      <c r="A2" s="139" t="s">
        <v>172</v>
      </c>
      <c r="B2" s="139"/>
      <c r="C2" s="139"/>
    </row>
    <row r="3" spans="1:5" ht="98.4" customHeight="1" x14ac:dyDescent="0.3">
      <c r="A3" s="143" t="s">
        <v>44</v>
      </c>
      <c r="B3" s="143"/>
      <c r="C3" s="143"/>
    </row>
    <row r="4" spans="1:5" ht="39.9" customHeight="1" x14ac:dyDescent="0.3">
      <c r="A4" s="144" t="s">
        <v>133</v>
      </c>
      <c r="B4" s="144"/>
      <c r="C4" s="144"/>
    </row>
    <row r="5" spans="1:5" ht="96.75" customHeight="1" x14ac:dyDescent="0.3">
      <c r="A5" s="140" t="s">
        <v>173</v>
      </c>
      <c r="B5" s="141"/>
      <c r="C5" s="141"/>
    </row>
    <row r="6" spans="1:5" ht="96.75" customHeight="1" x14ac:dyDescent="0.3">
      <c r="A6" s="140" t="s">
        <v>174</v>
      </c>
      <c r="B6" s="143"/>
      <c r="C6" s="143"/>
    </row>
    <row r="7" spans="1:5" ht="117.75" customHeight="1" x14ac:dyDescent="0.3">
      <c r="A7" s="139" t="s">
        <v>175</v>
      </c>
      <c r="B7" s="142"/>
      <c r="C7" s="142"/>
      <c r="E7" s="6"/>
    </row>
    <row r="8" spans="1:5" ht="66.75" customHeight="1" x14ac:dyDescent="0.3">
      <c r="A8" s="145" t="s">
        <v>22</v>
      </c>
      <c r="B8" s="146"/>
      <c r="C8" s="147"/>
      <c r="E8" s="6"/>
    </row>
    <row r="9" spans="1:5" ht="31.2" x14ac:dyDescent="0.3">
      <c r="A9" s="7" t="s">
        <v>42</v>
      </c>
      <c r="B9" s="7" t="s">
        <v>74</v>
      </c>
      <c r="C9" s="9"/>
    </row>
    <row r="10" spans="1:5" x14ac:dyDescent="0.3">
      <c r="A10" s="8">
        <v>1379</v>
      </c>
      <c r="B10" s="8">
        <v>1380</v>
      </c>
    </row>
    <row r="11" spans="1:5" x14ac:dyDescent="0.3">
      <c r="A11" s="8">
        <v>179.34</v>
      </c>
      <c r="B11" s="8">
        <v>179</v>
      </c>
    </row>
    <row r="12" spans="1:5" x14ac:dyDescent="0.3">
      <c r="A12" s="8">
        <v>80.12</v>
      </c>
      <c r="B12" s="8">
        <v>80.099999999999994</v>
      </c>
    </row>
    <row r="13" spans="1:5" x14ac:dyDescent="0.3">
      <c r="A13" s="8">
        <v>7.8</v>
      </c>
      <c r="B13" s="36">
        <v>7.8</v>
      </c>
    </row>
    <row r="14" spans="1:5" ht="24" hidden="1" customHeight="1" x14ac:dyDescent="0.3">
      <c r="A14" s="143"/>
      <c r="B14" s="141"/>
      <c r="C14" s="141"/>
    </row>
    <row r="15" spans="1:5" ht="126" customHeight="1" x14ac:dyDescent="0.3">
      <c r="A15" s="139" t="s">
        <v>176</v>
      </c>
      <c r="B15" s="139"/>
      <c r="C15" s="139"/>
    </row>
    <row r="16" spans="1:5" ht="84.15" customHeight="1" x14ac:dyDescent="0.3">
      <c r="A16" s="139" t="s">
        <v>177</v>
      </c>
      <c r="B16" s="139"/>
      <c r="C16" s="139"/>
    </row>
    <row r="17" spans="1:3" ht="50.1" customHeight="1" x14ac:dyDescent="0.3">
      <c r="A17" s="143" t="s">
        <v>178</v>
      </c>
      <c r="B17" s="141"/>
      <c r="C17" s="141"/>
    </row>
    <row r="18" spans="1:3" ht="80.400000000000006" customHeight="1" x14ac:dyDescent="0.3">
      <c r="A18" s="143" t="s">
        <v>21</v>
      </c>
      <c r="B18" s="141"/>
      <c r="C18" s="141"/>
    </row>
  </sheetData>
  <sheetProtection password="CAA1" sheet="1" objects="1" scenarios="1"/>
  <mergeCells count="13">
    <mergeCell ref="A17:C17"/>
    <mergeCell ref="A8:C8"/>
    <mergeCell ref="A18:C18"/>
    <mergeCell ref="A14:C14"/>
    <mergeCell ref="A15:C15"/>
    <mergeCell ref="A16:C16"/>
    <mergeCell ref="A1:C1"/>
    <mergeCell ref="A2:C2"/>
    <mergeCell ref="A5:C5"/>
    <mergeCell ref="A7:C7"/>
    <mergeCell ref="A3:C3"/>
    <mergeCell ref="A4:C4"/>
    <mergeCell ref="A6:C6"/>
  </mergeCells>
  <phoneticPr fontId="0" type="noConversion"/>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AFCBF-668F-4831-8B9A-BBDE4D984D2F}">
  <dimension ref="A1:C4"/>
  <sheetViews>
    <sheetView workbookViewId="0">
      <selection activeCell="A2" sqref="A2:G2"/>
    </sheetView>
  </sheetViews>
  <sheetFormatPr baseColWidth="10" defaultColWidth="11.44140625" defaultRowHeight="15.6" x14ac:dyDescent="0.3"/>
  <cols>
    <col min="1" max="1" width="13.109375" style="62" customWidth="1"/>
    <col min="2" max="2" width="55.109375" style="96" customWidth="1"/>
    <col min="3" max="16384" width="11.44140625" style="62"/>
  </cols>
  <sheetData>
    <row r="1" spans="1:3" ht="16.2" thickBot="1" x14ac:dyDescent="0.35">
      <c r="A1" s="61" t="s">
        <v>422</v>
      </c>
      <c r="B1" s="109">
        <v>2</v>
      </c>
      <c r="C1" s="62">
        <f>MAX(A3:A4)-1</f>
        <v>1</v>
      </c>
    </row>
    <row r="2" spans="1:3" ht="16.2" thickTop="1" x14ac:dyDescent="0.3">
      <c r="A2" s="102" t="s">
        <v>37</v>
      </c>
      <c r="B2" s="110" t="s">
        <v>38</v>
      </c>
      <c r="C2" s="62" t="s">
        <v>39</v>
      </c>
    </row>
    <row r="3" spans="1:3" x14ac:dyDescent="0.3">
      <c r="A3" s="104">
        <v>1</v>
      </c>
      <c r="B3" s="112" t="s">
        <v>439</v>
      </c>
      <c r="C3" s="111"/>
    </row>
    <row r="4" spans="1:3" x14ac:dyDescent="0.3">
      <c r="A4" s="104">
        <v>2</v>
      </c>
      <c r="B4" s="113" t="s">
        <v>418</v>
      </c>
    </row>
  </sheetData>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3"/>
  <dimension ref="A1:D16"/>
  <sheetViews>
    <sheetView workbookViewId="0"/>
  </sheetViews>
  <sheetFormatPr baseColWidth="10" defaultColWidth="11.44140625" defaultRowHeight="15.6" x14ac:dyDescent="0.3"/>
  <cols>
    <col min="1" max="3" width="27.5546875" style="1" customWidth="1"/>
    <col min="4" max="16384" width="11.44140625" style="1"/>
  </cols>
  <sheetData>
    <row r="1" spans="1:4" x14ac:dyDescent="0.3">
      <c r="A1" s="3" t="s">
        <v>11</v>
      </c>
      <c r="B1" s="3"/>
      <c r="C1" s="3"/>
      <c r="D1" s="3"/>
    </row>
    <row r="2" spans="1:4" ht="72" customHeight="1" x14ac:dyDescent="0.3">
      <c r="A2" s="148" t="s">
        <v>26</v>
      </c>
      <c r="B2" s="149"/>
      <c r="C2" s="149"/>
    </row>
    <row r="3" spans="1:4" ht="59.25" customHeight="1" x14ac:dyDescent="0.3">
      <c r="A3" s="148" t="s">
        <v>27</v>
      </c>
      <c r="B3" s="149"/>
      <c r="C3" s="149"/>
    </row>
    <row r="4" spans="1:4" ht="108" customHeight="1" x14ac:dyDescent="0.3">
      <c r="A4" s="148" t="s">
        <v>28</v>
      </c>
      <c r="B4" s="149"/>
      <c r="C4" s="149"/>
    </row>
    <row r="5" spans="1:4" ht="154.5" customHeight="1" x14ac:dyDescent="0.3">
      <c r="A5" s="148" t="s">
        <v>29</v>
      </c>
      <c r="B5" s="148"/>
      <c r="C5" s="148"/>
    </row>
    <row r="6" spans="1:4" ht="141.75" customHeight="1" x14ac:dyDescent="0.3">
      <c r="A6" s="148" t="s">
        <v>30</v>
      </c>
      <c r="B6" s="148"/>
      <c r="C6" s="148"/>
    </row>
    <row r="7" spans="1:4" ht="195" customHeight="1" x14ac:dyDescent="0.3">
      <c r="A7" s="148" t="s">
        <v>31</v>
      </c>
      <c r="B7" s="149"/>
      <c r="C7" s="149"/>
    </row>
    <row r="8" spans="1:4" ht="79.5" customHeight="1" x14ac:dyDescent="0.3">
      <c r="A8" s="148" t="s">
        <v>146</v>
      </c>
      <c r="B8" s="149"/>
      <c r="C8" s="149"/>
    </row>
    <row r="9" spans="1:4" x14ac:dyDescent="0.3">
      <c r="A9" s="149"/>
      <c r="B9" s="149"/>
      <c r="C9" s="149"/>
    </row>
    <row r="10" spans="1:4" x14ac:dyDescent="0.3">
      <c r="A10" s="149"/>
      <c r="B10" s="149"/>
      <c r="C10" s="149"/>
    </row>
    <row r="11" spans="1:4" x14ac:dyDescent="0.3">
      <c r="A11" s="149"/>
      <c r="B11" s="149"/>
      <c r="C11" s="149"/>
    </row>
    <row r="12" spans="1:4" x14ac:dyDescent="0.3">
      <c r="A12" s="149"/>
      <c r="B12" s="149"/>
      <c r="C12" s="149"/>
    </row>
    <row r="13" spans="1:4" x14ac:dyDescent="0.3">
      <c r="A13" s="149"/>
      <c r="B13" s="149"/>
      <c r="C13" s="149"/>
    </row>
    <row r="14" spans="1:4" x14ac:dyDescent="0.3">
      <c r="A14" s="149"/>
      <c r="B14" s="149"/>
      <c r="C14" s="149"/>
    </row>
    <row r="15" spans="1:4" x14ac:dyDescent="0.3">
      <c r="A15" s="149"/>
      <c r="B15" s="149"/>
      <c r="C15" s="149"/>
    </row>
    <row r="16" spans="1:4" x14ac:dyDescent="0.3">
      <c r="A16" s="149"/>
      <c r="B16" s="149"/>
      <c r="C16" s="149"/>
    </row>
  </sheetData>
  <sheetProtection password="CAA1" sheet="1" objects="1" scenarios="1"/>
  <mergeCells count="15">
    <mergeCell ref="A15:C15"/>
    <mergeCell ref="A16:C16"/>
    <mergeCell ref="A9:C9"/>
    <mergeCell ref="A10:C10"/>
    <mergeCell ref="A11:C11"/>
    <mergeCell ref="A12:C12"/>
    <mergeCell ref="A13:C13"/>
    <mergeCell ref="A14:C14"/>
    <mergeCell ref="A2:C2"/>
    <mergeCell ref="A4:C4"/>
    <mergeCell ref="A7:C7"/>
    <mergeCell ref="A8:C8"/>
    <mergeCell ref="A3:C3"/>
    <mergeCell ref="A5:C5"/>
    <mergeCell ref="A6:C6"/>
  </mergeCells>
  <phoneticPr fontId="0" type="noConversion"/>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8"/>
  <dimension ref="A1:C7"/>
  <sheetViews>
    <sheetView workbookViewId="0">
      <selection sqref="A1:C1"/>
    </sheetView>
  </sheetViews>
  <sheetFormatPr baseColWidth="10" defaultColWidth="11.44140625" defaultRowHeight="13.8" x14ac:dyDescent="0.25"/>
  <cols>
    <col min="1" max="3" width="27.5546875" style="37" customWidth="1"/>
    <col min="4" max="16384" width="11.44140625" style="37"/>
  </cols>
  <sheetData>
    <row r="1" spans="1:3" ht="15.6" x14ac:dyDescent="0.3">
      <c r="A1" s="132" t="s">
        <v>150</v>
      </c>
      <c r="B1" s="132"/>
      <c r="C1" s="132"/>
    </row>
    <row r="2" spans="1:3" ht="79.5" customHeight="1" x14ac:dyDescent="0.25">
      <c r="A2" s="134" t="s">
        <v>157</v>
      </c>
      <c r="B2" s="135"/>
      <c r="C2" s="135"/>
    </row>
    <row r="3" spans="1:3" ht="66.150000000000006" customHeight="1" x14ac:dyDescent="0.25">
      <c r="A3" s="134" t="s">
        <v>179</v>
      </c>
      <c r="B3" s="135"/>
      <c r="C3" s="135"/>
    </row>
    <row r="4" spans="1:3" ht="60.75" customHeight="1" x14ac:dyDescent="0.25">
      <c r="A4" s="134" t="s">
        <v>151</v>
      </c>
      <c r="B4" s="135"/>
      <c r="C4" s="135"/>
    </row>
    <row r="5" spans="1:3" ht="50.1" customHeight="1" x14ac:dyDescent="0.25">
      <c r="A5" s="134" t="s">
        <v>180</v>
      </c>
      <c r="B5" s="134"/>
      <c r="C5" s="134"/>
    </row>
    <row r="6" spans="1:3" ht="80.099999999999994" customHeight="1" x14ac:dyDescent="0.25">
      <c r="A6" s="134" t="s">
        <v>181</v>
      </c>
      <c r="B6" s="135"/>
      <c r="C6" s="135"/>
    </row>
    <row r="7" spans="1:3" ht="65.099999999999994" customHeight="1" x14ac:dyDescent="0.25">
      <c r="A7" s="134" t="s">
        <v>185</v>
      </c>
      <c r="B7" s="135"/>
      <c r="C7" s="135"/>
    </row>
  </sheetData>
  <sheetProtection password="CAA1" sheet="1" objects="1" scenarios="1"/>
  <mergeCells count="7">
    <mergeCell ref="A7:C7"/>
    <mergeCell ref="A5:C5"/>
    <mergeCell ref="A6:C6"/>
    <mergeCell ref="A1:C1"/>
    <mergeCell ref="A2:C2"/>
    <mergeCell ref="A3:C3"/>
    <mergeCell ref="A4:C4"/>
  </mergeCells>
  <phoneticPr fontId="0" type="noConversion"/>
  <pageMargins left="0.98425196850393704" right="0.59055118110236227" top="0.78740157480314965" bottom="0.78740157480314965" header="0.39370078740157483" footer="0.39370078740157483"/>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4"/>
  <dimension ref="A1:H20"/>
  <sheetViews>
    <sheetView zoomScaleNormal="100" workbookViewId="0">
      <selection sqref="A1:H1"/>
    </sheetView>
  </sheetViews>
  <sheetFormatPr baseColWidth="10" defaultColWidth="11.44140625" defaultRowHeight="13.8" x14ac:dyDescent="0.25"/>
  <cols>
    <col min="1" max="8" width="10.5546875" style="59" customWidth="1"/>
    <col min="9" max="16384" width="11.44140625" style="59"/>
  </cols>
  <sheetData>
    <row r="1" spans="1:8" ht="20.100000000000001" customHeight="1" x14ac:dyDescent="0.3">
      <c r="A1" s="152" t="s">
        <v>361</v>
      </c>
      <c r="B1" s="152"/>
      <c r="C1" s="152"/>
      <c r="D1" s="152"/>
      <c r="E1" s="152"/>
      <c r="F1" s="152"/>
      <c r="G1" s="152"/>
      <c r="H1" s="152"/>
    </row>
    <row r="2" spans="1:8" ht="35.1" customHeight="1" x14ac:dyDescent="0.25">
      <c r="A2" s="150" t="s">
        <v>362</v>
      </c>
      <c r="B2" s="151"/>
      <c r="C2" s="151"/>
      <c r="D2" s="151"/>
      <c r="E2" s="151"/>
      <c r="F2" s="151"/>
      <c r="G2" s="151"/>
      <c r="H2" s="151"/>
    </row>
    <row r="3" spans="1:8" ht="35.1" customHeight="1" x14ac:dyDescent="0.25">
      <c r="A3" s="150" t="s">
        <v>363</v>
      </c>
      <c r="B3" s="151"/>
      <c r="C3" s="151"/>
      <c r="D3" s="151"/>
      <c r="E3" s="151"/>
      <c r="F3" s="151"/>
      <c r="G3" s="151"/>
      <c r="H3" s="151"/>
    </row>
    <row r="4" spans="1:8" ht="70.2" customHeight="1" x14ac:dyDescent="0.25">
      <c r="A4" s="150" t="s">
        <v>365</v>
      </c>
      <c r="B4" s="151"/>
      <c r="C4" s="151"/>
      <c r="D4" s="151"/>
      <c r="E4" s="151"/>
      <c r="F4" s="151"/>
      <c r="G4" s="151"/>
      <c r="H4" s="151"/>
    </row>
    <row r="5" spans="1:8" ht="53.1" customHeight="1" x14ac:dyDescent="0.25">
      <c r="A5" s="150" t="s">
        <v>366</v>
      </c>
      <c r="B5" s="151"/>
      <c r="C5" s="151"/>
      <c r="D5" s="151"/>
      <c r="E5" s="151"/>
      <c r="F5" s="151"/>
      <c r="G5" s="151"/>
      <c r="H5" s="151"/>
    </row>
    <row r="6" spans="1:8" ht="35.1" customHeight="1" x14ac:dyDescent="0.25">
      <c r="A6" s="150" t="s">
        <v>364</v>
      </c>
      <c r="B6" s="151"/>
      <c r="C6" s="151"/>
      <c r="D6" s="151"/>
      <c r="E6" s="151"/>
      <c r="F6" s="151"/>
      <c r="G6" s="151"/>
      <c r="H6" s="151"/>
    </row>
    <row r="7" spans="1:8" ht="88.2" customHeight="1" x14ac:dyDescent="0.25">
      <c r="A7" s="150" t="s">
        <v>367</v>
      </c>
      <c r="B7" s="151"/>
      <c r="C7" s="151"/>
      <c r="D7" s="151"/>
      <c r="E7" s="151"/>
      <c r="F7" s="151"/>
      <c r="G7" s="151"/>
      <c r="H7" s="151"/>
    </row>
    <row r="8" spans="1:8" ht="88.2" customHeight="1" x14ac:dyDescent="0.25">
      <c r="A8" s="150" t="s">
        <v>368</v>
      </c>
      <c r="B8" s="151"/>
      <c r="C8" s="151"/>
      <c r="D8" s="151"/>
      <c r="E8" s="151"/>
      <c r="F8" s="151"/>
      <c r="G8" s="151"/>
      <c r="H8" s="151"/>
    </row>
    <row r="9" spans="1:8" ht="70.2" customHeight="1" x14ac:dyDescent="0.25">
      <c r="A9" s="150" t="s">
        <v>370</v>
      </c>
      <c r="B9" s="151"/>
      <c r="C9" s="151"/>
      <c r="D9" s="151"/>
      <c r="E9" s="151"/>
      <c r="F9" s="151"/>
      <c r="G9" s="151"/>
      <c r="H9" s="151"/>
    </row>
    <row r="10" spans="1:8" ht="53.1" customHeight="1" x14ac:dyDescent="0.25">
      <c r="A10" s="150" t="s">
        <v>369</v>
      </c>
      <c r="B10" s="151"/>
      <c r="C10" s="151"/>
      <c r="D10" s="151"/>
      <c r="E10" s="151"/>
      <c r="F10" s="151"/>
      <c r="G10" s="151"/>
      <c r="H10" s="151"/>
    </row>
    <row r="11" spans="1:8" ht="70.2" customHeight="1" x14ac:dyDescent="0.25">
      <c r="A11" s="150" t="s">
        <v>371</v>
      </c>
      <c r="B11" s="151"/>
      <c r="C11" s="151"/>
      <c r="D11" s="151"/>
      <c r="E11" s="151"/>
      <c r="F11" s="151"/>
      <c r="G11" s="151"/>
      <c r="H11" s="151"/>
    </row>
    <row r="12" spans="1:8" ht="35.1" customHeight="1" x14ac:dyDescent="0.25">
      <c r="A12" s="150" t="s">
        <v>372</v>
      </c>
      <c r="B12" s="151"/>
      <c r="C12" s="151"/>
      <c r="D12" s="151"/>
      <c r="E12" s="151"/>
      <c r="F12" s="151"/>
      <c r="G12" s="151"/>
      <c r="H12" s="151"/>
    </row>
    <row r="13" spans="1:8" ht="97.2" customHeight="1" x14ac:dyDescent="0.25">
      <c r="A13" s="150" t="s">
        <v>373</v>
      </c>
      <c r="B13" s="151"/>
      <c r="C13" s="151"/>
      <c r="D13" s="151"/>
      <c r="E13" s="151"/>
      <c r="F13" s="151"/>
      <c r="G13" s="151"/>
      <c r="H13" s="151"/>
    </row>
    <row r="14" spans="1:8" ht="97.2" customHeight="1" x14ac:dyDescent="0.25">
      <c r="A14" s="150" t="s">
        <v>374</v>
      </c>
      <c r="B14" s="151"/>
      <c r="C14" s="151"/>
      <c r="D14" s="151"/>
      <c r="E14" s="151"/>
      <c r="F14" s="151"/>
      <c r="G14" s="151"/>
      <c r="H14" s="151"/>
    </row>
    <row r="15" spans="1:8" ht="20.100000000000001" customHeight="1" x14ac:dyDescent="0.25">
      <c r="A15" s="150" t="s">
        <v>375</v>
      </c>
      <c r="B15" s="151"/>
      <c r="C15" s="151"/>
      <c r="D15" s="151"/>
      <c r="E15" s="151"/>
      <c r="F15" s="151"/>
      <c r="G15" s="151"/>
      <c r="H15" s="151"/>
    </row>
    <row r="16" spans="1:8" x14ac:dyDescent="0.25">
      <c r="A16" s="150"/>
      <c r="B16" s="151"/>
      <c r="C16" s="151"/>
      <c r="D16" s="151"/>
      <c r="E16" s="151"/>
      <c r="F16" s="151"/>
      <c r="G16" s="151"/>
      <c r="H16" s="151"/>
    </row>
    <row r="17" spans="1:8" x14ac:dyDescent="0.25">
      <c r="A17" s="150"/>
      <c r="B17" s="151"/>
      <c r="C17" s="151"/>
      <c r="D17" s="151"/>
      <c r="E17" s="151"/>
      <c r="F17" s="151"/>
      <c r="G17" s="151"/>
      <c r="H17" s="151"/>
    </row>
    <row r="18" spans="1:8" x14ac:dyDescent="0.25">
      <c r="A18" s="150"/>
      <c r="B18" s="151"/>
      <c r="C18" s="151"/>
      <c r="D18" s="151"/>
      <c r="E18" s="151"/>
      <c r="F18" s="151"/>
      <c r="G18" s="151"/>
      <c r="H18" s="151"/>
    </row>
    <row r="19" spans="1:8" x14ac:dyDescent="0.25">
      <c r="A19" s="150"/>
      <c r="B19" s="151"/>
      <c r="C19" s="151"/>
      <c r="D19" s="151"/>
      <c r="E19" s="151"/>
      <c r="F19" s="151"/>
      <c r="G19" s="151"/>
      <c r="H19" s="151"/>
    </row>
    <row r="20" spans="1:8" x14ac:dyDescent="0.25">
      <c r="A20" s="150"/>
      <c r="B20" s="151"/>
      <c r="C20" s="151"/>
      <c r="D20" s="151"/>
      <c r="E20" s="151"/>
      <c r="F20" s="151"/>
      <c r="G20" s="151"/>
      <c r="H20" s="151"/>
    </row>
  </sheetData>
  <sheetProtection algorithmName="SHA-512" hashValue="6bWndSkyfMC4x+d3+LuA+8Z7Ztr4ZV1w10SG/D5zQ1uF0ZAFYEKo39Fv6EB4iKnvNrg1RCxD4KXg+ltGn5rqIA==" saltValue="/wOHdqnO99xRxi8+uYm/CQ==" spinCount="100000" sheet="1" objects="1" scenarios="1"/>
  <mergeCells count="20">
    <mergeCell ref="A1:H1"/>
    <mergeCell ref="A2:H2"/>
    <mergeCell ref="A3:H3"/>
    <mergeCell ref="A4:H4"/>
    <mergeCell ref="A5:H5"/>
    <mergeCell ref="A6:H6"/>
    <mergeCell ref="A7:H7"/>
    <mergeCell ref="A8:H8"/>
    <mergeCell ref="A9:H9"/>
    <mergeCell ref="A10:H10"/>
    <mergeCell ref="A11:H11"/>
    <mergeCell ref="A12:H12"/>
    <mergeCell ref="A19:H19"/>
    <mergeCell ref="A20:H20"/>
    <mergeCell ref="A13:H13"/>
    <mergeCell ref="A14:H14"/>
    <mergeCell ref="A15:H15"/>
    <mergeCell ref="A16:H16"/>
    <mergeCell ref="A17:H17"/>
    <mergeCell ref="A18:H18"/>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4140625" defaultRowHeight="13.8" x14ac:dyDescent="0.25"/>
  <cols>
    <col min="1" max="1" width="25.109375" style="41" bestFit="1" customWidth="1"/>
    <col min="2" max="2" width="39" style="41" customWidth="1"/>
    <col min="3" max="16384" width="11.44140625" style="41"/>
  </cols>
  <sheetData>
    <row r="1" spans="1:7" ht="20.100000000000001" customHeight="1" x14ac:dyDescent="0.25">
      <c r="A1" s="40" t="s">
        <v>139</v>
      </c>
      <c r="C1" s="42" t="s">
        <v>140</v>
      </c>
    </row>
    <row r="2" spans="1:7" ht="20.100000000000001" customHeight="1" x14ac:dyDescent="0.25">
      <c r="A2" s="41" t="s">
        <v>141</v>
      </c>
      <c r="B2" s="43"/>
      <c r="C2" s="41" t="s">
        <v>141</v>
      </c>
    </row>
    <row r="3" spans="1:7" ht="20.100000000000001" customHeight="1" x14ac:dyDescent="0.25">
      <c r="A3" s="41" t="s">
        <v>142</v>
      </c>
      <c r="B3" s="60"/>
      <c r="C3" s="41" t="s">
        <v>143</v>
      </c>
    </row>
    <row r="4" spans="1:7" ht="20.100000000000001" customHeight="1" x14ac:dyDescent="0.25">
      <c r="A4" s="41" t="s">
        <v>144</v>
      </c>
      <c r="B4" s="43"/>
      <c r="C4" s="41" t="s">
        <v>145</v>
      </c>
    </row>
    <row r="5" spans="1:7" ht="20.100000000000001" customHeight="1" x14ac:dyDescent="0.25"/>
    <row r="6" spans="1:7" ht="45" customHeight="1" x14ac:dyDescent="0.25">
      <c r="A6" s="156" t="s">
        <v>431</v>
      </c>
      <c r="B6" s="157"/>
      <c r="C6" s="157"/>
      <c r="D6" s="157"/>
      <c r="E6" s="157"/>
      <c r="F6" s="157"/>
      <c r="G6" s="157"/>
    </row>
    <row r="7" spans="1:7" ht="15" customHeight="1" x14ac:dyDescent="0.25">
      <c r="A7" s="115"/>
      <c r="B7" s="115"/>
      <c r="C7" s="115"/>
      <c r="D7" s="115"/>
      <c r="E7" s="115"/>
      <c r="F7" s="115"/>
      <c r="G7" s="115"/>
    </row>
    <row r="8" spans="1:7" ht="45" customHeight="1" x14ac:dyDescent="0.25">
      <c r="A8" s="156" t="s">
        <v>432</v>
      </c>
      <c r="B8" s="157"/>
      <c r="C8" s="157"/>
      <c r="D8" s="157"/>
      <c r="E8" s="157"/>
      <c r="F8" s="157"/>
      <c r="G8" s="157"/>
    </row>
    <row r="9" spans="1:7" ht="20.100000000000001" customHeight="1" x14ac:dyDescent="0.25">
      <c r="A9" s="116"/>
      <c r="B9" s="116"/>
      <c r="C9" s="116"/>
      <c r="D9" s="116"/>
      <c r="E9" s="116"/>
      <c r="F9" s="116"/>
      <c r="G9" s="116"/>
    </row>
    <row r="10" spans="1:7" ht="45" customHeight="1" x14ac:dyDescent="0.25">
      <c r="A10" s="153" t="s">
        <v>429</v>
      </c>
      <c r="B10" s="153"/>
      <c r="C10" s="153"/>
      <c r="D10" s="153"/>
      <c r="E10" s="153"/>
      <c r="F10" s="153"/>
      <c r="G10" s="153"/>
    </row>
    <row r="11" spans="1:7" ht="45" customHeight="1" x14ac:dyDescent="0.25">
      <c r="A11" s="153" t="s">
        <v>430</v>
      </c>
      <c r="B11" s="154"/>
      <c r="C11" s="154"/>
      <c r="D11" s="154"/>
      <c r="E11" s="154"/>
      <c r="F11" s="154"/>
      <c r="G11" s="154"/>
    </row>
    <row r="12" spans="1:7" ht="45" customHeight="1" x14ac:dyDescent="0.25">
      <c r="A12" s="153" t="s">
        <v>208</v>
      </c>
      <c r="B12" s="153"/>
      <c r="C12" s="154" t="s">
        <v>209</v>
      </c>
      <c r="D12" s="154"/>
      <c r="E12" s="154"/>
      <c r="F12" s="154"/>
      <c r="G12" s="117"/>
    </row>
    <row r="13" spans="1:7" ht="45" customHeight="1" x14ac:dyDescent="0.25">
      <c r="A13" s="57"/>
      <c r="B13" s="57"/>
      <c r="C13" s="58"/>
      <c r="D13" s="58"/>
      <c r="E13" s="58"/>
      <c r="F13" s="58"/>
      <c r="G13" s="58"/>
    </row>
    <row r="15" spans="1:7" x14ac:dyDescent="0.25">
      <c r="A15" s="41" t="s">
        <v>153</v>
      </c>
      <c r="B15" s="60"/>
      <c r="C15" s="155" t="s">
        <v>183</v>
      </c>
      <c r="D15" s="155"/>
      <c r="E15" s="155"/>
    </row>
    <row r="16" spans="1:7" x14ac:dyDescent="0.25">
      <c r="A16" s="41" t="s">
        <v>154</v>
      </c>
      <c r="B16" s="44" t="str">
        <f>IF(ISBLANK(B15),"",IF(B3=B15,"Kontrolle erfolgreich - check ok","FEHLER - ERROR"))</f>
        <v/>
      </c>
      <c r="C16" s="41" t="s">
        <v>184</v>
      </c>
    </row>
    <row r="17" spans="2:2" x14ac:dyDescent="0.25">
      <c r="B17" s="44" t="str">
        <f>IF(ISBLANK(B15),"",IF(ISERROR(FIND("@",B15,1)),"keine gültige eMail-Adresse",IF((VALUE(FIND("@",B15,1))&gt;1),"","keine gültige eMail-Adresse!")))</f>
        <v/>
      </c>
    </row>
    <row r="18" spans="2:2" x14ac:dyDescent="0.25">
      <c r="B18" s="44" t="str">
        <f>IF(ISBLANK(B15),"",IF(ISERROR(FIND("@",B15,1)),"no valid eMail-adress",IF((VALUE(FIND("@",B15,1))&gt;1),"","no valid eMail-address!")))</f>
        <v/>
      </c>
    </row>
    <row r="19" spans="2:2" x14ac:dyDescent="0.25">
      <c r="B19" s="41" t="str">
        <f>IF(ISBLANK(B15),"",IF(ISERROR(FIND("; ",B15,1)),"",IF((VALUE(FIND("; ",B15,1))&gt;8),"","Achtung - die zweite eMail-Adresse wurde nicht korrekt eingegeben")))</f>
        <v/>
      </c>
    </row>
  </sheetData>
  <sheetProtection algorithmName="SHA-512" hashValue="3OGX+F8sea0QWVdo9sZBbkpwni0CaJFOfZphS635mOaCtn37rlPqqTgWzOuqIysnzdXTNq54WKSeKxMcx0oWcA==" saltValue="DJdviPPLJvleJd2pyQ2c3Q=="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6"/>
  <dimension ref="A1:G27"/>
  <sheetViews>
    <sheetView workbookViewId="0">
      <selection activeCell="B12" sqref="B12"/>
    </sheetView>
  </sheetViews>
  <sheetFormatPr baseColWidth="10" defaultRowHeight="13.8" x14ac:dyDescent="0.25"/>
  <cols>
    <col min="1" max="1" width="39.44140625" bestFit="1" customWidth="1"/>
    <col min="2" max="2" width="33.109375" bestFit="1" customWidth="1"/>
  </cols>
  <sheetData>
    <row r="1" spans="1:7" x14ac:dyDescent="0.25">
      <c r="A1" t="s">
        <v>12</v>
      </c>
      <c r="B1" s="4" t="str">
        <f>IF(ISNUMBER(VALUE(Ergebnisse!G1)),IF(VALUE(Ergebnisse!G1)&gt;0,VALUE(Ergebnisse!G1),""),"")</f>
        <v/>
      </c>
      <c r="D1" t="s">
        <v>19</v>
      </c>
    </row>
    <row r="2" spans="1:7" x14ac:dyDescent="0.25">
      <c r="A2" t="s">
        <v>4</v>
      </c>
      <c r="B2" s="4" t="str">
        <f>IF(ISNUMBER(VALUE(Ergebnisse!G2)),IF(VALUE(Ergebnisse!G2)&gt;0,VALUE(Ergebnisse!G2),""),"")</f>
        <v/>
      </c>
    </row>
    <row r="3" spans="1:7" x14ac:dyDescent="0.25">
      <c r="A3" t="s">
        <v>13</v>
      </c>
      <c r="B3" s="32" t="s">
        <v>156</v>
      </c>
      <c r="D3" t="s">
        <v>18</v>
      </c>
    </row>
    <row r="4" spans="1:7" x14ac:dyDescent="0.25">
      <c r="A4" t="s">
        <v>14</v>
      </c>
      <c r="B4" s="4">
        <f>YEAR(Ergebnisse!E5)</f>
        <v>2022</v>
      </c>
      <c r="D4" s="10">
        <v>2</v>
      </c>
    </row>
    <row r="5" spans="1:7" x14ac:dyDescent="0.25">
      <c r="A5" t="s">
        <v>15</v>
      </c>
      <c r="B5" s="4" t="str">
        <f>D8</f>
        <v>N</v>
      </c>
      <c r="D5" t="str">
        <f>IF(D4=2,"N","J")</f>
        <v>N</v>
      </c>
      <c r="F5">
        <v>1</v>
      </c>
      <c r="G5" s="55" t="s">
        <v>166</v>
      </c>
    </row>
    <row r="6" spans="1:7" x14ac:dyDescent="0.25">
      <c r="A6" t="s">
        <v>51</v>
      </c>
      <c r="B6" s="4">
        <f>Ergebnisse!G3</f>
        <v>1</v>
      </c>
      <c r="F6">
        <v>2</v>
      </c>
      <c r="G6" s="55" t="s">
        <v>167</v>
      </c>
    </row>
    <row r="7" spans="1:7" x14ac:dyDescent="0.25">
      <c r="A7" t="s">
        <v>110</v>
      </c>
      <c r="B7" s="34">
        <f>Ergebnisse!E5</f>
        <v>44752</v>
      </c>
    </row>
    <row r="8" spans="1:7" x14ac:dyDescent="0.25">
      <c r="A8" t="s">
        <v>16</v>
      </c>
      <c r="B8" s="4">
        <v>15</v>
      </c>
      <c r="D8" t="str">
        <f>LEFT(D5,1)</f>
        <v>N</v>
      </c>
    </row>
    <row r="9" spans="1:7" x14ac:dyDescent="0.25">
      <c r="A9" t="s">
        <v>17</v>
      </c>
      <c r="B9" s="4">
        <v>2</v>
      </c>
    </row>
    <row r="10" spans="1:7" x14ac:dyDescent="0.25">
      <c r="A10" t="s">
        <v>433</v>
      </c>
      <c r="B10" s="118">
        <f>Kontakt!B2</f>
        <v>0</v>
      </c>
    </row>
    <row r="11" spans="1:7" x14ac:dyDescent="0.25">
      <c r="A11" t="s">
        <v>434</v>
      </c>
      <c r="B11" s="119">
        <f>IF(Kontakt!B3=Kontakt!B15,Kontakt!B3,0)</f>
        <v>0</v>
      </c>
    </row>
    <row r="12" spans="1:7" x14ac:dyDescent="0.25">
      <c r="A12" s="55" t="s">
        <v>435</v>
      </c>
      <c r="B12" s="4">
        <v>1</v>
      </c>
    </row>
    <row r="13" spans="1:7" x14ac:dyDescent="0.25">
      <c r="A13" t="s">
        <v>23</v>
      </c>
      <c r="B13" s="2" t="str">
        <f>Ergebnisse!A18</f>
        <v>pH-Wert</v>
      </c>
      <c r="C13" s="2" t="str">
        <f>Ergebnisse!B18</f>
        <v>ohne</v>
      </c>
    </row>
    <row r="14" spans="1:7" x14ac:dyDescent="0.25">
      <c r="A14" t="s">
        <v>24</v>
      </c>
      <c r="B14" s="2" t="str">
        <f>Ergebnisse!A19</f>
        <v>Titrierbare Gesamtsäure
(als Citronensäuremonohydrat)</v>
      </c>
      <c r="C14" s="2" t="str">
        <f>Ergebnisse!B19</f>
        <v>g/100 g</v>
      </c>
    </row>
    <row r="15" spans="1:7" x14ac:dyDescent="0.25">
      <c r="A15" t="s">
        <v>25</v>
      </c>
      <c r="B15" s="2" t="str">
        <f>Ergebnisse!A20</f>
        <v>Citronensäure, wasserfrei</v>
      </c>
      <c r="C15" s="2" t="str">
        <f>Ergebnisse!B20</f>
        <v>g/100 g</v>
      </c>
    </row>
    <row r="16" spans="1:7" x14ac:dyDescent="0.25">
      <c r="A16" t="s">
        <v>32</v>
      </c>
      <c r="B16" s="2" t="str">
        <f>Ergebnisse!A21</f>
        <v>Kochsalz (über Chlorid)</v>
      </c>
      <c r="C16" s="2" t="str">
        <f>Ergebnisse!B21</f>
        <v>g/100 g</v>
      </c>
    </row>
    <row r="17" spans="1:3" x14ac:dyDescent="0.25">
      <c r="A17" t="s">
        <v>33</v>
      </c>
      <c r="B17" s="2" t="str">
        <f>Ergebnisse!A22</f>
        <v>Gesamte Trockenmasse</v>
      </c>
      <c r="C17" s="2" t="str">
        <f>Ergebnisse!B22</f>
        <v>g/100 g</v>
      </c>
    </row>
    <row r="18" spans="1:3" x14ac:dyDescent="0.25">
      <c r="A18" t="s">
        <v>34</v>
      </c>
      <c r="B18" s="2" t="str">
        <f>Ergebnisse!A23</f>
        <v>Lösliche Trockenmasse</v>
      </c>
      <c r="C18" s="2" t="str">
        <f>Ergebnisse!B23</f>
        <v>g/100 g</v>
      </c>
    </row>
    <row r="19" spans="1:3" x14ac:dyDescent="0.25">
      <c r="A19" t="s">
        <v>35</v>
      </c>
      <c r="B19" s="2" t="str">
        <f>Ergebnisse!A24</f>
        <v>Glucose, wasserfrei</v>
      </c>
      <c r="C19" s="2" t="str">
        <f>Ergebnisse!B24</f>
        <v>g/100 g</v>
      </c>
    </row>
    <row r="20" spans="1:3" x14ac:dyDescent="0.25">
      <c r="A20" t="s">
        <v>36</v>
      </c>
      <c r="B20" s="2" t="str">
        <f>Ergebnisse!A25</f>
        <v>Fructose, wasserfrei</v>
      </c>
      <c r="C20" s="2" t="str">
        <f>Ergebnisse!B25</f>
        <v>g/100 g</v>
      </c>
    </row>
    <row r="21" spans="1:3" x14ac:dyDescent="0.25">
      <c r="A21" t="s">
        <v>43</v>
      </c>
      <c r="B21" s="2" t="str">
        <f>Ergebnisse!A26</f>
        <v>Asche</v>
      </c>
      <c r="C21" s="2" t="str">
        <f>Ergebnisse!B26</f>
        <v>g/100 g</v>
      </c>
    </row>
    <row r="22" spans="1:3" x14ac:dyDescent="0.25">
      <c r="A22" t="s">
        <v>216</v>
      </c>
      <c r="B22" s="2" t="str">
        <f>Ergebnisse!A27</f>
        <v>Formolzahl</v>
      </c>
      <c r="C22" s="2" t="str">
        <f>Ergebnisse!B27</f>
        <v>ml 0,1 mol/L NaOH / 100 g</v>
      </c>
    </row>
    <row r="23" spans="1:3" x14ac:dyDescent="0.25">
      <c r="A23" t="s">
        <v>338</v>
      </c>
      <c r="B23" s="2" t="str">
        <f>Ergebnisse!A28</f>
        <v>Ergosterol</v>
      </c>
      <c r="C23" s="2" t="str">
        <f>Ergebnisse!B28</f>
        <v>mg/kg</v>
      </c>
    </row>
    <row r="24" spans="1:3" x14ac:dyDescent="0.25">
      <c r="A24" t="s">
        <v>339</v>
      </c>
      <c r="B24" s="2" t="str">
        <f>Ergebnisse!A29</f>
        <v>Rohprotein (N * 6,25)</v>
      </c>
      <c r="C24" s="2" t="str">
        <f>Ergebnisse!B29</f>
        <v>g/100 g</v>
      </c>
    </row>
    <row r="25" spans="1:3" x14ac:dyDescent="0.25">
      <c r="A25" t="s">
        <v>346</v>
      </c>
      <c r="B25" s="2" t="str">
        <f>Ergebnisse!A30</f>
        <v>Lycopin</v>
      </c>
      <c r="C25" s="2" t="str">
        <f>Ergebnisse!B30</f>
        <v>mg/kg</v>
      </c>
    </row>
    <row r="26" spans="1:3" x14ac:dyDescent="0.25">
      <c r="A26" t="s">
        <v>347</v>
      </c>
      <c r="B26" s="2" t="str">
        <f>Ergebnisse!A31</f>
        <v>Natrium</v>
      </c>
      <c r="C26" s="2" t="str">
        <f>Ergebnisse!B31</f>
        <v>g/100 g</v>
      </c>
    </row>
    <row r="27" spans="1:3" x14ac:dyDescent="0.25">
      <c r="A27" t="s">
        <v>419</v>
      </c>
      <c r="B27" s="2" t="str">
        <f>Ergebnisse!A32</f>
        <v>Glutaminsäure</v>
      </c>
      <c r="C27" s="2" t="str">
        <f>Ergebnisse!B32</f>
        <v>mg/kg</v>
      </c>
    </row>
  </sheetData>
  <sheetProtection algorithmName="SHA-512" hashValue="NN0Wmbs+QrQbmvWWEzyHjGMDq5pbY5bOniYXnmpsIDfxmFnccsku9kScgPDfYVPV++fN+SmlwWlzfYaWUpGV5A==" saltValue="iV0nvD1c61GGrAZx6kMpZQ=="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7"/>
  <dimension ref="A1:J79"/>
  <sheetViews>
    <sheetView workbookViewId="0">
      <selection activeCell="G1" sqref="G1"/>
    </sheetView>
  </sheetViews>
  <sheetFormatPr baseColWidth="10" defaultColWidth="11.44140625" defaultRowHeight="13.8" x14ac:dyDescent="0.25"/>
  <cols>
    <col min="1" max="1" width="36.88671875" style="15" customWidth="1"/>
    <col min="2" max="2" width="11.44140625" style="15"/>
    <col min="3" max="3" width="13" style="15" bestFit="1" customWidth="1"/>
    <col min="4" max="6" width="15.5546875" style="15" customWidth="1"/>
    <col min="7" max="7" width="12.5546875" style="15" customWidth="1"/>
    <col min="8" max="8" width="9.5546875" style="15" customWidth="1"/>
    <col min="9" max="9" width="3.5546875" style="15" customWidth="1"/>
    <col min="10" max="10" width="11.5546875" style="15" customWidth="1"/>
    <col min="11" max="16384" width="11.44140625" style="15"/>
  </cols>
  <sheetData>
    <row r="1" spans="1:8" ht="21.9" customHeight="1" x14ac:dyDescent="0.4">
      <c r="A1" s="11" t="s">
        <v>0</v>
      </c>
      <c r="B1" s="12"/>
      <c r="E1" s="13" t="s">
        <v>3</v>
      </c>
      <c r="F1" s="14"/>
      <c r="G1" s="71" t="s">
        <v>420</v>
      </c>
    </row>
    <row r="2" spans="1:8" ht="21.9" customHeight="1" x14ac:dyDescent="0.4">
      <c r="A2" s="11" t="s">
        <v>195</v>
      </c>
      <c r="B2" s="12"/>
      <c r="E2" s="13" t="s">
        <v>4</v>
      </c>
      <c r="F2" s="14"/>
      <c r="G2" s="71" t="s">
        <v>420</v>
      </c>
    </row>
    <row r="3" spans="1:8" ht="21.9" customHeight="1" x14ac:dyDescent="0.4">
      <c r="A3" s="11"/>
      <c r="B3" s="12"/>
      <c r="E3" s="160" t="s">
        <v>147</v>
      </c>
      <c r="F3" s="160"/>
      <c r="G3" s="45">
        <v>1</v>
      </c>
    </row>
    <row r="4" spans="1:8" ht="21.9" customHeight="1" x14ac:dyDescent="0.35">
      <c r="A4" s="13" t="s">
        <v>10</v>
      </c>
      <c r="B4" s="164" t="s">
        <v>5</v>
      </c>
      <c r="C4" s="164"/>
      <c r="E4" s="46"/>
      <c r="F4" s="120" t="str">
        <f>IF(OR(ISBLANK(G1),G1="?"),"",IF(ISNUMBER(VALUE(G1)),"","Bitte nur Ziffern eingeben (numbers only)"))</f>
        <v/>
      </c>
      <c r="G4" s="56" t="s">
        <v>440</v>
      </c>
      <c r="H4" s="16"/>
    </row>
    <row r="5" spans="1:8" ht="21.9" customHeight="1" x14ac:dyDescent="0.35">
      <c r="A5" s="16" t="s">
        <v>165</v>
      </c>
      <c r="E5" s="18">
        <v>44752</v>
      </c>
      <c r="F5" s="120" t="str">
        <f>IF(OR(ISBLANK(G2),G2="?"),"",IF(ISNUMBER(VALUE(G2)),"","Bitte nur Ziffern eingeben (numbers only)"))</f>
        <v/>
      </c>
      <c r="G5" s="14"/>
      <c r="H5" s="16"/>
    </row>
    <row r="6" spans="1:8" ht="12.15" customHeight="1" x14ac:dyDescent="0.25"/>
    <row r="7" spans="1:8" s="19" customFormat="1" ht="39.9" customHeight="1" x14ac:dyDescent="0.25">
      <c r="A7" s="161" t="s">
        <v>168</v>
      </c>
      <c r="B7" s="161"/>
      <c r="C7" s="161"/>
      <c r="D7" s="161"/>
      <c r="E7" s="161"/>
      <c r="F7" s="161"/>
      <c r="G7" s="161"/>
    </row>
    <row r="8" spans="1:8" s="19" customFormat="1" ht="39.9" customHeight="1" x14ac:dyDescent="0.25">
      <c r="A8" s="161" t="s">
        <v>191</v>
      </c>
      <c r="B8" s="161"/>
      <c r="C8" s="161"/>
      <c r="D8" s="161"/>
      <c r="E8" s="161"/>
      <c r="F8" s="161"/>
      <c r="G8" s="161"/>
    </row>
    <row r="9" spans="1:8" s="19" customFormat="1" ht="39.9" customHeight="1" x14ac:dyDescent="0.25">
      <c r="A9" s="162" t="s">
        <v>169</v>
      </c>
      <c r="B9" s="163"/>
      <c r="C9" s="163"/>
      <c r="D9" s="163"/>
      <c r="E9" s="163"/>
      <c r="F9" s="163"/>
      <c r="G9" s="163"/>
    </row>
    <row r="10" spans="1:8" s="19" customFormat="1" ht="39.9" customHeight="1" x14ac:dyDescent="0.25">
      <c r="A10" s="162" t="s">
        <v>170</v>
      </c>
      <c r="B10" s="163"/>
      <c r="C10" s="163"/>
      <c r="D10" s="163"/>
      <c r="E10" s="163"/>
      <c r="F10" s="163"/>
      <c r="G10" s="163"/>
    </row>
    <row r="11" spans="1:8" s="19" customFormat="1" ht="39.9" customHeight="1" x14ac:dyDescent="0.25">
      <c r="A11" s="162" t="s">
        <v>155</v>
      </c>
      <c r="B11" s="163"/>
      <c r="C11" s="163"/>
      <c r="D11" s="163"/>
      <c r="E11" s="163"/>
      <c r="F11" s="163"/>
      <c r="G11" s="163"/>
    </row>
    <row r="12" spans="1:8" s="19" customFormat="1" ht="39.9" customHeight="1" x14ac:dyDescent="0.25">
      <c r="A12" s="162" t="s">
        <v>171</v>
      </c>
      <c r="B12" s="163"/>
      <c r="C12" s="163"/>
      <c r="D12" s="163"/>
      <c r="E12" s="163"/>
      <c r="F12" s="163"/>
      <c r="G12" s="163"/>
    </row>
    <row r="13" spans="1:8" s="19" customFormat="1" ht="20.100000000000001" customHeight="1" x14ac:dyDescent="0.25">
      <c r="A13" s="165"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3" s="165"/>
      <c r="C13" s="165"/>
      <c r="D13" s="165"/>
      <c r="E13" s="165"/>
      <c r="F13" s="165"/>
      <c r="G13" s="165"/>
    </row>
    <row r="14" spans="1:8" s="19" customFormat="1" ht="20.100000000000001" customHeight="1" x14ac:dyDescent="0.25">
      <c r="A14" s="165" t="str">
        <f>IF(OR(OR(G1="?",ISBLANK(G1)),OR(G2="?",ISBLANK(G2))),"Nur wenn diese beiden Felder korrekt ausgefüllt sind, kann der Absender dieser Tabelle identifiziert werden.","")</f>
        <v>Nur wenn diese beiden Felder korrekt ausgefüllt sind, kann der Absender dieser Tabelle identifiziert werden.</v>
      </c>
      <c r="B14" s="165"/>
      <c r="C14" s="165"/>
      <c r="D14" s="165"/>
      <c r="E14" s="165"/>
      <c r="F14" s="165"/>
      <c r="G14" s="165"/>
    </row>
    <row r="15" spans="1:8" s="19" customFormat="1" ht="39.9" customHeight="1" x14ac:dyDescent="0.35">
      <c r="A15" s="168" t="s">
        <v>187</v>
      </c>
      <c r="B15" s="168"/>
      <c r="C15" s="168"/>
      <c r="D15" s="168"/>
      <c r="E15" s="168"/>
      <c r="F15" s="168"/>
      <c r="G15" s="54"/>
    </row>
    <row r="16" spans="1:8" ht="25.35" customHeight="1" x14ac:dyDescent="0.25">
      <c r="A16" s="169" t="s">
        <v>348</v>
      </c>
      <c r="B16" s="169"/>
      <c r="C16" s="169"/>
      <c r="D16" s="169"/>
      <c r="E16" s="169"/>
      <c r="F16" s="169"/>
      <c r="G16" s="169"/>
    </row>
    <row r="17" spans="1:10" s="23" customFormat="1" ht="39.9" customHeight="1" x14ac:dyDescent="0.3">
      <c r="A17" s="23" t="s">
        <v>1</v>
      </c>
      <c r="B17" s="23" t="s">
        <v>2</v>
      </c>
      <c r="C17" s="24" t="s">
        <v>87</v>
      </c>
      <c r="D17" s="24" t="s">
        <v>7</v>
      </c>
      <c r="E17" s="24" t="s">
        <v>8</v>
      </c>
      <c r="F17" s="24" t="s">
        <v>9</v>
      </c>
      <c r="G17" s="25"/>
      <c r="H17" s="26"/>
      <c r="I17" s="24"/>
    </row>
    <row r="18" spans="1:10" s="23" customFormat="1" ht="28.2" customHeight="1" x14ac:dyDescent="0.3">
      <c r="A18" s="27" t="str">
        <f>pHWert!A1</f>
        <v>pH-Wert</v>
      </c>
      <c r="B18" s="27" t="s">
        <v>46</v>
      </c>
      <c r="C18" s="33">
        <v>3</v>
      </c>
      <c r="D18" s="70"/>
      <c r="E18" s="70"/>
      <c r="F18" s="33">
        <f>pHWert!$B$1</f>
        <v>16</v>
      </c>
      <c r="G18" s="28"/>
      <c r="H18" s="29">
        <f>pHWert!$C$1</f>
        <v>15</v>
      </c>
      <c r="I18" s="28"/>
      <c r="J18" s="28"/>
    </row>
    <row r="19" spans="1:10" s="23" customFormat="1" ht="40.200000000000003" customHeight="1" x14ac:dyDescent="0.3">
      <c r="A19" s="27" t="str">
        <f>Gesamtsre!A1</f>
        <v>Titrierbare Gesamtsäure
(als Citronensäuremonohydrat)</v>
      </c>
      <c r="B19" s="27" t="s">
        <v>69</v>
      </c>
      <c r="C19" s="33">
        <v>3</v>
      </c>
      <c r="D19" s="70"/>
      <c r="E19" s="70"/>
      <c r="F19" s="33">
        <f>Gesamtsre!B1</f>
        <v>14</v>
      </c>
      <c r="G19" s="28"/>
      <c r="H19" s="29">
        <f>Gesamtsre!$C$1</f>
        <v>13</v>
      </c>
      <c r="I19" s="28"/>
      <c r="J19" s="28"/>
    </row>
    <row r="20" spans="1:10" s="23" customFormat="1" ht="28.2" customHeight="1" x14ac:dyDescent="0.3">
      <c r="A20" s="27" t="str">
        <f>Citronensre!A1</f>
        <v>Citronensäure, wasserfrei</v>
      </c>
      <c r="B20" s="27" t="s">
        <v>69</v>
      </c>
      <c r="C20" s="33">
        <v>3</v>
      </c>
      <c r="D20" s="70"/>
      <c r="E20" s="70"/>
      <c r="F20" s="33">
        <f>Citronensre!B1</f>
        <v>15</v>
      </c>
      <c r="G20" s="28"/>
      <c r="H20" s="29">
        <f>Citronensre!$C$1</f>
        <v>14</v>
      </c>
      <c r="I20" s="28"/>
      <c r="J20" s="28"/>
    </row>
    <row r="21" spans="1:10" s="23" customFormat="1" ht="28.2" customHeight="1" x14ac:dyDescent="0.3">
      <c r="A21" s="27" t="s">
        <v>340</v>
      </c>
      <c r="B21" s="27" t="s">
        <v>69</v>
      </c>
      <c r="C21" s="33">
        <v>3</v>
      </c>
      <c r="D21" s="70"/>
      <c r="E21" s="70"/>
      <c r="F21" s="33">
        <f>Kochsalz!$B$1</f>
        <v>27</v>
      </c>
      <c r="H21" s="29">
        <f>Kochsalz!$C$1</f>
        <v>26</v>
      </c>
      <c r="I21" s="28"/>
      <c r="J21" s="28"/>
    </row>
    <row r="22" spans="1:10" s="23" customFormat="1" ht="28.2" customHeight="1" x14ac:dyDescent="0.3">
      <c r="A22" s="27" t="str">
        <f>Gestamttrocken!A1</f>
        <v>Gesamte Trockenmasse</v>
      </c>
      <c r="B22" s="27" t="s">
        <v>69</v>
      </c>
      <c r="C22" s="33">
        <v>4</v>
      </c>
      <c r="D22" s="70"/>
      <c r="E22" s="70"/>
      <c r="F22" s="33">
        <f>Gestamttrocken!B1</f>
        <v>20</v>
      </c>
      <c r="H22" s="29">
        <f>Gestamttrocken!C1</f>
        <v>19</v>
      </c>
      <c r="I22" s="28"/>
      <c r="J22" s="28"/>
    </row>
    <row r="23" spans="1:10" s="23" customFormat="1" ht="28.2" customHeight="1" x14ac:dyDescent="0.3">
      <c r="A23" s="27" t="str">
        <f>LoeslichTrocken!A1</f>
        <v>Lösliche Trockenmasse</v>
      </c>
      <c r="B23" s="27" t="s">
        <v>69</v>
      </c>
      <c r="C23" s="33">
        <v>4</v>
      </c>
      <c r="D23" s="70"/>
      <c r="E23" s="70"/>
      <c r="F23" s="33">
        <f>LoeslichTrocken!B1</f>
        <v>13</v>
      </c>
      <c r="G23" s="28"/>
      <c r="H23" s="29">
        <f>LoeslichTrocken!C1</f>
        <v>12</v>
      </c>
      <c r="I23" s="28"/>
      <c r="J23" s="128"/>
    </row>
    <row r="24" spans="1:10" s="23" customFormat="1" ht="28.2" customHeight="1" x14ac:dyDescent="0.3">
      <c r="A24" s="99" t="s">
        <v>49</v>
      </c>
      <c r="B24" s="27" t="s">
        <v>69</v>
      </c>
      <c r="C24" s="33">
        <v>3</v>
      </c>
      <c r="D24" s="70"/>
      <c r="E24" s="70"/>
      <c r="F24" s="33">
        <f>GluFruSac!D2</f>
        <v>21</v>
      </c>
      <c r="G24" s="28"/>
      <c r="H24" s="29">
        <f>GluFruSac!$C$1</f>
        <v>20</v>
      </c>
    </row>
    <row r="25" spans="1:10" s="23" customFormat="1" ht="28.2" customHeight="1" x14ac:dyDescent="0.3">
      <c r="A25" s="99" t="s">
        <v>50</v>
      </c>
      <c r="B25" s="27" t="s">
        <v>69</v>
      </c>
      <c r="C25" s="33">
        <v>3</v>
      </c>
      <c r="D25" s="70"/>
      <c r="E25" s="70"/>
      <c r="F25" s="33">
        <f>GluFruSac!E2</f>
        <v>21</v>
      </c>
      <c r="G25" s="28"/>
      <c r="H25" s="29">
        <f>GluFruSac!$C$1</f>
        <v>20</v>
      </c>
    </row>
    <row r="26" spans="1:10" s="23" customFormat="1" ht="28.2" customHeight="1" x14ac:dyDescent="0.3">
      <c r="A26" s="99" t="s">
        <v>215</v>
      </c>
      <c r="B26" s="27" t="s">
        <v>69</v>
      </c>
      <c r="C26" s="33">
        <v>3</v>
      </c>
      <c r="D26" s="70"/>
      <c r="E26" s="70"/>
      <c r="F26" s="33">
        <f>Asche!B1</f>
        <v>18</v>
      </c>
      <c r="G26" s="33">
        <f>Asche!B24</f>
        <v>11</v>
      </c>
      <c r="H26" s="29">
        <f>Asche!C1</f>
        <v>17</v>
      </c>
      <c r="I26" s="69">
        <f>Asche!C24</f>
        <v>10</v>
      </c>
    </row>
    <row r="27" spans="1:10" s="23" customFormat="1" ht="28.2" customHeight="1" x14ac:dyDescent="0.3">
      <c r="A27" s="99" t="s">
        <v>422</v>
      </c>
      <c r="B27" s="114" t="s">
        <v>428</v>
      </c>
      <c r="C27" s="33">
        <v>3</v>
      </c>
      <c r="D27" s="70"/>
      <c r="E27" s="70"/>
      <c r="F27" s="33">
        <f>Formolzahl!B1</f>
        <v>6</v>
      </c>
      <c r="G27" s="33"/>
      <c r="H27" s="69">
        <f>Formolzahl!C1</f>
        <v>5</v>
      </c>
      <c r="I27" s="69"/>
    </row>
    <row r="28" spans="1:10" s="23" customFormat="1" ht="28.2" customHeight="1" x14ac:dyDescent="0.3">
      <c r="A28" s="99" t="s">
        <v>423</v>
      </c>
      <c r="B28" s="27" t="s">
        <v>324</v>
      </c>
      <c r="C28" s="33">
        <v>3</v>
      </c>
      <c r="D28" s="70"/>
      <c r="E28" s="70"/>
      <c r="F28" s="33">
        <f>Ergosterol!$B$1</f>
        <v>2</v>
      </c>
      <c r="G28" s="33"/>
      <c r="H28" s="69">
        <f>Ergosterol!$C$1</f>
        <v>1</v>
      </c>
      <c r="I28" s="69"/>
    </row>
    <row r="29" spans="1:10" s="23" customFormat="1" ht="28.2" customHeight="1" x14ac:dyDescent="0.3">
      <c r="A29" s="99" t="s">
        <v>360</v>
      </c>
      <c r="B29" s="27" t="s">
        <v>69</v>
      </c>
      <c r="C29" s="33">
        <v>3</v>
      </c>
      <c r="D29" s="70"/>
      <c r="E29" s="70"/>
      <c r="F29" s="33">
        <f>Rohprotein!$B$1</f>
        <v>17</v>
      </c>
      <c r="G29" s="33"/>
      <c r="H29" s="69">
        <f>Rohprotein!$C$1</f>
        <v>16</v>
      </c>
      <c r="I29" s="69"/>
    </row>
    <row r="30" spans="1:10" s="23" customFormat="1" ht="28.2" customHeight="1" x14ac:dyDescent="0.3">
      <c r="A30" s="99" t="s">
        <v>345</v>
      </c>
      <c r="B30" s="27" t="s">
        <v>324</v>
      </c>
      <c r="C30" s="33">
        <v>3</v>
      </c>
      <c r="D30" s="70"/>
      <c r="E30" s="70"/>
      <c r="F30" s="33">
        <f>Lycopin!$B$1</f>
        <v>6</v>
      </c>
      <c r="G30" s="33"/>
      <c r="H30" s="69">
        <f>Lycopin!$C$1</f>
        <v>5</v>
      </c>
      <c r="I30" s="69"/>
    </row>
    <row r="31" spans="1:10" ht="28.2" customHeight="1" x14ac:dyDescent="0.25">
      <c r="A31" s="27" t="s">
        <v>246</v>
      </c>
      <c r="B31" s="27" t="s">
        <v>69</v>
      </c>
      <c r="C31" s="33">
        <v>3</v>
      </c>
      <c r="D31" s="70"/>
      <c r="E31" s="70"/>
      <c r="F31" s="33">
        <f>Natrium!B62</f>
        <v>23</v>
      </c>
      <c r="H31" s="33">
        <f>Natrium!D62</f>
        <v>22</v>
      </c>
    </row>
    <row r="32" spans="1:10" ht="28.2" customHeight="1" x14ac:dyDescent="0.25">
      <c r="A32" s="27" t="s">
        <v>402</v>
      </c>
      <c r="B32" s="27" t="s">
        <v>324</v>
      </c>
      <c r="C32" s="33">
        <v>3</v>
      </c>
      <c r="D32" s="70"/>
      <c r="E32" s="70"/>
      <c r="F32" s="33">
        <f>Glutaminsre!B1</f>
        <v>16</v>
      </c>
      <c r="H32" s="33">
        <f>Glutaminsre!C1</f>
        <v>15</v>
      </c>
    </row>
    <row r="33" spans="1:9" ht="20.100000000000001" customHeight="1" x14ac:dyDescent="0.3">
      <c r="A33" s="17" t="s">
        <v>317</v>
      </c>
    </row>
    <row r="34" spans="1:9" ht="18" customHeight="1" x14ac:dyDescent="0.25">
      <c r="A34" s="30" t="str">
        <f>A18</f>
        <v>pH-Wert</v>
      </c>
      <c r="B34" s="166"/>
      <c r="C34" s="166"/>
      <c r="D34" s="166"/>
      <c r="E34" s="166"/>
      <c r="F34" s="166"/>
      <c r="G34" s="166"/>
      <c r="H34" s="166"/>
      <c r="I34" s="21" t="b">
        <f>ISBLANK(VLOOKUP(F18,pHWert!A3:C24,3))</f>
        <v>1</v>
      </c>
    </row>
    <row r="35" spans="1:9" ht="25.05" customHeight="1" x14ac:dyDescent="0.25">
      <c r="A35" s="20" t="str">
        <f>IF(F18=H18,"bitte eingeben:",IF(I34,"","Art der Modifikation:"))</f>
        <v/>
      </c>
      <c r="B35" s="159"/>
      <c r="C35" s="159"/>
      <c r="D35" s="159"/>
      <c r="E35" s="159"/>
      <c r="F35" s="159"/>
      <c r="G35" s="159"/>
      <c r="H35" s="159"/>
      <c r="I35" s="21"/>
    </row>
    <row r="36" spans="1:9" ht="18" customHeight="1" x14ac:dyDescent="0.25">
      <c r="A36" s="30" t="s">
        <v>48</v>
      </c>
      <c r="B36" s="166"/>
      <c r="C36" s="166"/>
      <c r="D36" s="166"/>
      <c r="E36" s="166"/>
      <c r="F36" s="166"/>
      <c r="G36" s="166"/>
      <c r="H36" s="166"/>
      <c r="I36" s="21" t="b">
        <f>ISBLANK(VLOOKUP(F19,Gesamtsre!A3:C25,3))</f>
        <v>1</v>
      </c>
    </row>
    <row r="37" spans="1:9" ht="25.05" customHeight="1" x14ac:dyDescent="0.25">
      <c r="A37" s="20" t="str">
        <f>IF(F19=H19,"bitte eingeben:",IF(I36,"","Art der Modifikation:"))</f>
        <v/>
      </c>
      <c r="B37" s="159"/>
      <c r="C37" s="159"/>
      <c r="D37" s="159"/>
      <c r="E37" s="159"/>
      <c r="F37" s="159"/>
      <c r="G37" s="159"/>
      <c r="H37" s="159"/>
      <c r="I37" s="21"/>
    </row>
    <row r="38" spans="1:9" ht="18" customHeight="1" x14ac:dyDescent="0.25">
      <c r="A38" s="30" t="s">
        <v>67</v>
      </c>
      <c r="B38" s="170"/>
      <c r="C38" s="170"/>
      <c r="D38" s="170"/>
      <c r="E38" s="170"/>
      <c r="F38" s="170"/>
      <c r="G38" s="170"/>
      <c r="H38" s="170"/>
      <c r="I38" s="21" t="b">
        <f>ISBLANK(VLOOKUP(F20,Citronensre!A3:C28,3))</f>
        <v>1</v>
      </c>
    </row>
    <row r="39" spans="1:9" ht="25.05" customHeight="1" x14ac:dyDescent="0.25">
      <c r="A39" s="20" t="str">
        <f>IF(F20=H20,"bitte eingeben:",IF(I38,"","Art der Modifikation:"))</f>
        <v/>
      </c>
      <c r="B39" s="167"/>
      <c r="C39" s="167"/>
      <c r="D39" s="167"/>
      <c r="E39" s="167"/>
      <c r="F39" s="167"/>
      <c r="G39" s="167"/>
      <c r="H39" s="167"/>
      <c r="I39" s="21"/>
    </row>
    <row r="40" spans="1:9" ht="18" customHeight="1" x14ac:dyDescent="0.25">
      <c r="A40" s="30" t="str">
        <f>A21</f>
        <v>Kochsalz (über Chlorid)</v>
      </c>
      <c r="B40" s="158"/>
      <c r="C40" s="158"/>
      <c r="D40" s="158"/>
      <c r="E40" s="158"/>
      <c r="F40" s="158"/>
      <c r="G40" s="158"/>
      <c r="H40" s="158"/>
      <c r="I40" s="21" t="b">
        <f>ISBLANK(VLOOKUP(F21,Kochsalz!A3:C33,3))</f>
        <v>1</v>
      </c>
    </row>
    <row r="41" spans="1:9" ht="25.05" customHeight="1" x14ac:dyDescent="0.25">
      <c r="A41" s="20" t="str">
        <f>IF(F21=H21,"bitte eingeben:",IF(I40,"","Art der Modifikation:"))</f>
        <v/>
      </c>
      <c r="B41" s="172"/>
      <c r="C41" s="172"/>
      <c r="D41" s="172"/>
      <c r="E41" s="172"/>
      <c r="F41" s="172"/>
      <c r="G41" s="172"/>
      <c r="H41" s="172"/>
      <c r="I41" s="21"/>
    </row>
    <row r="42" spans="1:9" ht="18" customHeight="1" x14ac:dyDescent="0.25">
      <c r="A42" s="30" t="str">
        <f>A22</f>
        <v>Gesamte Trockenmasse</v>
      </c>
      <c r="B42" s="170"/>
      <c r="C42" s="170"/>
      <c r="D42" s="170"/>
      <c r="E42" s="170"/>
      <c r="F42" s="170"/>
      <c r="G42" s="170"/>
      <c r="H42" s="170"/>
      <c r="I42" s="21" t="b">
        <f>ISBLANK(VLOOKUP(F22,Gestamttrocken!A3:C27,3))</f>
        <v>1</v>
      </c>
    </row>
    <row r="43" spans="1:9" ht="18" customHeight="1" x14ac:dyDescent="0.25">
      <c r="A43" s="123" t="str">
        <f>IF(F22&lt;H22+1,"Trocknungstemperatur [°C]:","")</f>
        <v/>
      </c>
      <c r="B43" s="122"/>
      <c r="C43" s="121"/>
      <c r="D43" s="121"/>
      <c r="E43" s="121"/>
      <c r="F43" s="121"/>
      <c r="G43" s="121"/>
      <c r="H43" s="121"/>
      <c r="I43" s="21"/>
    </row>
    <row r="44" spans="1:9" ht="25.05" customHeight="1" x14ac:dyDescent="0.25">
      <c r="A44" s="124" t="str">
        <f>IF(F22=H22,"bitte eingeben:",IF(I42,"","Art der Modifikation:"))</f>
        <v/>
      </c>
      <c r="B44" s="173"/>
      <c r="C44" s="173"/>
      <c r="D44" s="173"/>
      <c r="E44" s="173"/>
      <c r="F44" s="173"/>
      <c r="G44" s="173"/>
      <c r="H44" s="173"/>
      <c r="I44" s="21"/>
    </row>
    <row r="45" spans="1:9" ht="18" customHeight="1" x14ac:dyDescent="0.25">
      <c r="A45" s="30" t="str">
        <f>A23</f>
        <v>Lösliche Trockenmasse</v>
      </c>
      <c r="B45" s="170"/>
      <c r="C45" s="170"/>
      <c r="D45" s="170"/>
      <c r="E45" s="170"/>
      <c r="F45" s="170"/>
      <c r="G45" s="170"/>
      <c r="H45" s="170"/>
      <c r="I45" s="21" t="b">
        <f>ISBLANK(VLOOKUP(F23,LoeslichTrocken!A3:C33,3))</f>
        <v>1</v>
      </c>
    </row>
    <row r="46" spans="1:9" ht="25.05" customHeight="1" x14ac:dyDescent="0.25">
      <c r="A46" s="20" t="str">
        <f>IF(F23=H23,"bitte eingeben:",IF(I45,"","Art der Modifikation:"))</f>
        <v/>
      </c>
      <c r="B46" s="159"/>
      <c r="C46" s="159"/>
      <c r="D46" s="159"/>
      <c r="E46" s="159"/>
      <c r="F46" s="159"/>
      <c r="G46" s="159"/>
      <c r="H46" s="159"/>
      <c r="I46" s="21"/>
    </row>
    <row r="47" spans="1:9" ht="18" customHeight="1" x14ac:dyDescent="0.25">
      <c r="A47" s="30" t="str">
        <f>A24</f>
        <v>Glucose, wasserfrei</v>
      </c>
      <c r="B47" s="170"/>
      <c r="C47" s="170"/>
      <c r="D47" s="170"/>
      <c r="E47" s="170"/>
      <c r="F47" s="170"/>
      <c r="G47" s="170"/>
      <c r="H47" s="170"/>
      <c r="I47" s="21" t="b">
        <f>ISBLANK(VLOOKUP(F24,GluFruSac!A3:C23,3))</f>
        <v>1</v>
      </c>
    </row>
    <row r="48" spans="1:9" ht="25.05" customHeight="1" x14ac:dyDescent="0.25">
      <c r="A48" s="20" t="str">
        <f>IF(F24=H24,"bitte eingeben:",IF(I47,"","Art der Modifikation:"))</f>
        <v/>
      </c>
      <c r="B48" s="159"/>
      <c r="C48" s="159"/>
      <c r="D48" s="159"/>
      <c r="E48" s="159"/>
      <c r="F48" s="159"/>
      <c r="G48" s="159"/>
      <c r="H48" s="159"/>
    </row>
    <row r="49" spans="1:9" ht="18" customHeight="1" x14ac:dyDescent="0.25">
      <c r="A49" s="30" t="str">
        <f>A25</f>
        <v>Fructose, wasserfrei</v>
      </c>
      <c r="B49" s="170"/>
      <c r="C49" s="170"/>
      <c r="D49" s="170"/>
      <c r="E49" s="170"/>
      <c r="F49" s="170"/>
      <c r="G49" s="170"/>
      <c r="H49" s="170"/>
      <c r="I49" s="21" t="b">
        <f>ISBLANK(VLOOKUP(F25,GluFruSac!A3:C23,3))</f>
        <v>1</v>
      </c>
    </row>
    <row r="50" spans="1:9" ht="25.05" customHeight="1" x14ac:dyDescent="0.25">
      <c r="A50" s="20" t="str">
        <f>IF(F25=H25,"bitte eingeben:",IF(I49,"","Art der Modifikation:"))</f>
        <v/>
      </c>
      <c r="B50" s="159"/>
      <c r="C50" s="159"/>
      <c r="D50" s="159"/>
      <c r="E50" s="159"/>
      <c r="F50" s="159"/>
      <c r="G50" s="159"/>
      <c r="H50" s="159"/>
      <c r="I50" s="21"/>
    </row>
    <row r="51" spans="1:9" ht="18" customHeight="1" x14ac:dyDescent="0.25">
      <c r="A51" s="98" t="s">
        <v>215</v>
      </c>
      <c r="B51" s="158"/>
      <c r="C51" s="158"/>
      <c r="D51" s="158"/>
      <c r="E51" s="158"/>
      <c r="F51" s="158"/>
      <c r="G51" s="158"/>
      <c r="H51" s="158"/>
      <c r="I51" s="21" t="b">
        <f>ISBLANK(VLOOKUP(F26,Asche!A3:C20,3))</f>
        <v>1</v>
      </c>
    </row>
    <row r="52" spans="1:9" ht="18" customHeight="1" x14ac:dyDescent="0.25">
      <c r="A52" s="123" t="str">
        <f>IF(F26&lt;H26+1,"Veraschung im angebenen Bereich [° C]:","")</f>
        <v/>
      </c>
      <c r="B52" s="122"/>
      <c r="C52" s="127"/>
      <c r="D52" s="125"/>
      <c r="E52" s="125"/>
      <c r="F52" s="125"/>
      <c r="G52" s="125"/>
      <c r="H52" s="125"/>
      <c r="I52" s="21"/>
    </row>
    <row r="53" spans="1:9" ht="25.05" customHeight="1" x14ac:dyDescent="0.25">
      <c r="A53" s="97" t="str">
        <f>IF(Ergebnisse!F26=Ergebnisse!H26,"bitte eingeben:",IF(I51,"","Art der Modifikation:"))</f>
        <v/>
      </c>
      <c r="B53" s="159"/>
      <c r="C53" s="159"/>
      <c r="D53" s="159"/>
      <c r="E53" s="159"/>
      <c r="F53" s="159"/>
      <c r="G53" s="159"/>
      <c r="H53" s="159"/>
      <c r="I53" s="21"/>
    </row>
    <row r="54" spans="1:9" ht="29.1" hidden="1" customHeight="1" x14ac:dyDescent="0.3">
      <c r="A54" s="17"/>
    </row>
    <row r="55" spans="1:9" ht="10.35" hidden="1" customHeight="1" x14ac:dyDescent="0.3">
      <c r="A55" s="17"/>
    </row>
    <row r="56" spans="1:9" ht="18" customHeight="1" x14ac:dyDescent="0.25">
      <c r="A56" s="98" t="s">
        <v>422</v>
      </c>
      <c r="B56" s="158"/>
      <c r="C56" s="158"/>
      <c r="D56" s="158"/>
      <c r="E56" s="158"/>
      <c r="F56" s="158"/>
      <c r="G56" s="158"/>
      <c r="H56" s="158"/>
      <c r="I56" s="21" t="b">
        <f>ISBLANK(VLOOKUP(Ergebnisse!F27,Formolzahl!A3:C8,3))</f>
        <v>1</v>
      </c>
    </row>
    <row r="57" spans="1:9" ht="25.05" customHeight="1" x14ac:dyDescent="0.25">
      <c r="A57" s="20" t="str">
        <f>IF(Ergebnisse!F27=Ergebnisse!H27,"bitte eingeben:",IF(I56,"","Art der Modifikation:"))</f>
        <v/>
      </c>
      <c r="B57" s="159"/>
      <c r="C57" s="159"/>
      <c r="D57" s="159"/>
      <c r="E57" s="159"/>
      <c r="F57" s="159"/>
      <c r="G57" s="159"/>
      <c r="H57" s="159"/>
      <c r="I57" s="21"/>
    </row>
    <row r="58" spans="1:9" ht="20.100000000000001" customHeight="1" x14ac:dyDescent="0.3">
      <c r="A58" s="17" t="s">
        <v>318</v>
      </c>
      <c r="I58" s="21"/>
    </row>
    <row r="59" spans="1:9" ht="18" customHeight="1" x14ac:dyDescent="0.25">
      <c r="A59" s="98" t="s">
        <v>423</v>
      </c>
      <c r="B59" s="158"/>
      <c r="C59" s="158"/>
      <c r="D59" s="158"/>
      <c r="E59" s="158"/>
      <c r="F59" s="158"/>
      <c r="G59" s="158"/>
      <c r="H59" s="158"/>
      <c r="I59" s="21" t="b">
        <f>ISBLANK(VLOOKUP(Ergebnisse!F28,Ergosterol!A3:C4,3))</f>
        <v>1</v>
      </c>
    </row>
    <row r="60" spans="1:9" ht="25.05" customHeight="1" x14ac:dyDescent="0.25">
      <c r="A60" s="20" t="str">
        <f>IF(Ergebnisse!F28=Ergebnisse!H28,"bitte eingeben/please type in:",IF(I59,"","Art der Modifikation:"))</f>
        <v/>
      </c>
      <c r="B60" s="159"/>
      <c r="C60" s="159"/>
      <c r="D60" s="159"/>
      <c r="E60" s="159"/>
      <c r="F60" s="159"/>
      <c r="G60" s="159"/>
      <c r="H60" s="159"/>
      <c r="I60" s="21"/>
    </row>
    <row r="61" spans="1:9" ht="18" customHeight="1" x14ac:dyDescent="0.25">
      <c r="A61" s="98" t="s">
        <v>344</v>
      </c>
      <c r="B61" s="158"/>
      <c r="C61" s="158"/>
      <c r="D61" s="158"/>
      <c r="E61" s="158"/>
      <c r="F61" s="158"/>
      <c r="G61" s="158"/>
      <c r="H61" s="158"/>
      <c r="I61" s="21" t="b">
        <f>ISBLANK(VLOOKUP(Ergebnisse!F29,Rohprotein!A3:C19,3))</f>
        <v>1</v>
      </c>
    </row>
    <row r="62" spans="1:9" ht="25.05" customHeight="1" x14ac:dyDescent="0.25">
      <c r="A62" s="20" t="str">
        <f>IF(Ergebnisse!F29=Ergebnisse!H29,"bitte eingeben:",IF(I61,"","Art der Modifikation:"))</f>
        <v/>
      </c>
      <c r="B62" s="159"/>
      <c r="C62" s="159"/>
      <c r="D62" s="159"/>
      <c r="E62" s="159"/>
      <c r="F62" s="159"/>
      <c r="G62" s="159"/>
      <c r="H62" s="159"/>
      <c r="I62" s="21"/>
    </row>
    <row r="63" spans="1:9" ht="18" customHeight="1" x14ac:dyDescent="0.25">
      <c r="A63" s="98" t="s">
        <v>345</v>
      </c>
      <c r="B63" s="158"/>
      <c r="C63" s="158"/>
      <c r="D63" s="158"/>
      <c r="E63" s="158"/>
      <c r="F63" s="158"/>
      <c r="G63" s="158"/>
      <c r="H63" s="158"/>
      <c r="I63" s="21" t="b">
        <f>ISBLANK(VLOOKUP(Ergebnisse!F29,Lycopin!A3:C8,3))</f>
        <v>1</v>
      </c>
    </row>
    <row r="64" spans="1:9" ht="25.05" customHeight="1" x14ac:dyDescent="0.25">
      <c r="A64" s="20" t="str">
        <f>IF(Ergebnisse!F30=Ergebnisse!H30,"bitte eingeben:",IF(I63,"","Art der Modifikation:"))</f>
        <v/>
      </c>
      <c r="B64" s="159"/>
      <c r="C64" s="159"/>
      <c r="D64" s="159"/>
      <c r="E64" s="159"/>
      <c r="F64" s="159"/>
      <c r="G64" s="159"/>
      <c r="H64" s="159"/>
      <c r="I64" s="21"/>
    </row>
    <row r="65" spans="1:9" ht="18" customHeight="1" x14ac:dyDescent="0.25">
      <c r="A65" s="98" t="s">
        <v>402</v>
      </c>
      <c r="B65" s="158"/>
      <c r="C65" s="158"/>
      <c r="D65" s="158"/>
      <c r="E65" s="158"/>
      <c r="F65" s="158"/>
      <c r="G65" s="158"/>
      <c r="H65" s="158"/>
      <c r="I65" s="21" t="b">
        <f>ISBLANK(VLOOKUP(Ergebnisse!F32,Glutaminsre!A3:C18,3))</f>
        <v>1</v>
      </c>
    </row>
    <row r="66" spans="1:9" ht="25.05" customHeight="1" x14ac:dyDescent="0.25">
      <c r="A66" s="20" t="str">
        <f>IF(Ergebnisse!F32=Ergebnisse!H32,"bitte eingeben:",IF(I65,"","Art der Modifikation:"))</f>
        <v/>
      </c>
      <c r="B66" s="159"/>
      <c r="C66" s="159"/>
      <c r="D66" s="159"/>
      <c r="E66" s="159"/>
      <c r="F66" s="159"/>
      <c r="G66" s="159"/>
      <c r="H66" s="159"/>
      <c r="I66" s="21"/>
    </row>
    <row r="67" spans="1:9" ht="18" x14ac:dyDescent="0.35">
      <c r="A67" s="80" t="s">
        <v>246</v>
      </c>
      <c r="B67" s="81"/>
      <c r="C67" s="82"/>
      <c r="D67" s="82"/>
      <c r="E67" s="83"/>
      <c r="F67" s="82"/>
      <c r="G67" s="82"/>
      <c r="H67" s="83"/>
    </row>
    <row r="68" spans="1:9" ht="20.100000000000001" customHeight="1" x14ac:dyDescent="0.25">
      <c r="A68" s="84" t="s">
        <v>249</v>
      </c>
      <c r="B68" s="105">
        <f>Natrium!B2</f>
        <v>8</v>
      </c>
      <c r="C68" s="81"/>
      <c r="D68" s="81"/>
      <c r="E68" s="81"/>
      <c r="F68" s="81"/>
      <c r="G68" s="81"/>
      <c r="H68" s="81"/>
    </row>
    <row r="69" spans="1:9" ht="18" customHeight="1" x14ac:dyDescent="0.25">
      <c r="A69" s="85"/>
      <c r="B69" s="81"/>
      <c r="C69" s="81"/>
      <c r="D69" s="86"/>
      <c r="E69" s="81"/>
      <c r="F69" s="81"/>
      <c r="G69" s="81"/>
      <c r="H69" s="81"/>
    </row>
    <row r="70" spans="1:9" ht="20.100000000000001" customHeight="1" x14ac:dyDescent="0.25">
      <c r="A70" s="84" t="s">
        <v>313</v>
      </c>
      <c r="B70" s="105">
        <f>Natrium!B13</f>
        <v>13</v>
      </c>
      <c r="C70" s="106"/>
      <c r="D70" s="105">
        <f>Natrium!D13</f>
        <v>12</v>
      </c>
      <c r="E70" s="81"/>
      <c r="F70" s="81"/>
      <c r="G70" s="81"/>
      <c r="H70" s="81"/>
      <c r="I70" s="21" t="b">
        <f>ISBLANK(VLOOKUP(B70,Natrium!A14:C26,3))</f>
        <v>1</v>
      </c>
    </row>
    <row r="71" spans="1:9" ht="25.05" customHeight="1" x14ac:dyDescent="0.25">
      <c r="A71" s="87" t="str">
        <f>IF(B70=Natrium!D13,"bitte eingeben:","")</f>
        <v/>
      </c>
      <c r="B71" s="171"/>
      <c r="C71" s="171"/>
      <c r="D71" s="171"/>
      <c r="E71" s="171"/>
      <c r="F71" s="171"/>
      <c r="G71" s="171"/>
      <c r="H71" s="171"/>
    </row>
    <row r="72" spans="1:9" ht="20.100000000000001" customHeight="1" x14ac:dyDescent="0.25">
      <c r="A72" s="84" t="s">
        <v>314</v>
      </c>
      <c r="B72" s="105">
        <f>Natrium!B29</f>
        <v>8</v>
      </c>
      <c r="C72" s="107"/>
      <c r="D72" s="105">
        <f>Natrium!D29</f>
        <v>7</v>
      </c>
      <c r="E72" s="107"/>
      <c r="F72" s="81"/>
      <c r="G72" s="81"/>
      <c r="H72" s="81"/>
      <c r="I72" s="21" t="b">
        <f>ISBLANK(VLOOKUP(B72,Natrium!A30:C37,3))</f>
        <v>1</v>
      </c>
    </row>
    <row r="73" spans="1:9" ht="25.05" customHeight="1" x14ac:dyDescent="0.25">
      <c r="A73" s="87" t="str">
        <f>IF(B72=Natrium!D29,"bitte eingeben:","")</f>
        <v/>
      </c>
      <c r="B73" s="171"/>
      <c r="C73" s="171"/>
      <c r="D73" s="171"/>
      <c r="E73" s="171"/>
      <c r="F73" s="171"/>
      <c r="G73" s="171"/>
      <c r="H73" s="171"/>
    </row>
    <row r="74" spans="1:9" ht="20.100000000000001" customHeight="1" x14ac:dyDescent="0.25">
      <c r="A74" s="84" t="s">
        <v>278</v>
      </c>
      <c r="B74" s="105">
        <f>Natrium!B40</f>
        <v>4</v>
      </c>
      <c r="C74" s="108"/>
      <c r="D74" s="105">
        <f>Natrium!D40</f>
        <v>3</v>
      </c>
      <c r="E74" s="108"/>
      <c r="F74" s="84"/>
      <c r="G74" s="84"/>
      <c r="H74" s="84"/>
      <c r="I74" s="21" t="b">
        <f>ISBLANK(VLOOKUP(B74,Natrium!A41:C44,3))</f>
        <v>1</v>
      </c>
    </row>
    <row r="75" spans="1:9" ht="25.05" customHeight="1" x14ac:dyDescent="0.25">
      <c r="A75" s="87" t="str">
        <f>IF(B74=Natrium!D40,"bitte eingeben:","")</f>
        <v/>
      </c>
      <c r="B75" s="171"/>
      <c r="C75" s="171"/>
      <c r="D75" s="171"/>
      <c r="E75" s="171"/>
      <c r="F75" s="171"/>
      <c r="G75" s="171"/>
      <c r="H75" s="171"/>
    </row>
    <row r="76" spans="1:9" ht="20.100000000000001" customHeight="1" x14ac:dyDescent="0.25">
      <c r="A76" s="84" t="s">
        <v>315</v>
      </c>
      <c r="B76" s="108">
        <f>Natrium!B47</f>
        <v>12</v>
      </c>
      <c r="C76" s="108"/>
      <c r="D76" s="108">
        <f>Natrium!D47</f>
        <v>11</v>
      </c>
      <c r="E76" s="108"/>
      <c r="F76" s="84"/>
      <c r="G76" s="84"/>
      <c r="H76" s="84"/>
      <c r="I76" s="21" t="b">
        <f>ISBLANK(VLOOKUP(B76,Natrium!A48:C59,3))</f>
        <v>1</v>
      </c>
    </row>
    <row r="77" spans="1:9" ht="25.05" customHeight="1" x14ac:dyDescent="0.25">
      <c r="A77" s="87" t="str">
        <f>IF(B76=Natrium!D47,"bitte eingeben:","")</f>
        <v/>
      </c>
      <c r="B77" s="171"/>
      <c r="C77" s="171"/>
      <c r="D77" s="171"/>
      <c r="E77" s="171"/>
      <c r="F77" s="171"/>
      <c r="G77" s="171"/>
      <c r="H77" s="171"/>
    </row>
    <row r="78" spans="1:9" ht="20.100000000000001" customHeight="1" x14ac:dyDescent="0.25">
      <c r="A78" s="84" t="s">
        <v>316</v>
      </c>
      <c r="B78" s="105">
        <f>Natrium!B62</f>
        <v>23</v>
      </c>
      <c r="C78" s="107"/>
      <c r="D78" s="105">
        <f>Natrium!D62</f>
        <v>22</v>
      </c>
      <c r="E78" s="81"/>
      <c r="F78" s="81"/>
      <c r="G78" s="81"/>
      <c r="H78" s="81"/>
      <c r="I78" s="21" t="b">
        <f>ISBLANK(VLOOKUP(F31,Natrium!A63:C85,3))</f>
        <v>1</v>
      </c>
    </row>
    <row r="79" spans="1:9" ht="25.05" customHeight="1" x14ac:dyDescent="0.25">
      <c r="A79" s="87" t="str">
        <f>IF(F31=Natrium!D62,"bitte eingeben:",IF(I78,"","Art der Modifikation:"))</f>
        <v/>
      </c>
      <c r="B79" s="171"/>
      <c r="C79" s="171"/>
      <c r="D79" s="171"/>
      <c r="E79" s="171"/>
      <c r="F79" s="171"/>
      <c r="G79" s="171"/>
      <c r="H79" s="171"/>
    </row>
  </sheetData>
  <sheetProtection algorithmName="SHA-512" hashValue="0gl2pxhj15xfe1zrPUCKsqHdCSMVM6e8bOPCt0z4H3/AH7nm5kOecfSya53MS1rY3G9ZGaAzg6dAOa7RKKI1eg==" saltValue="NU/jBineBjLg/gr0VKiuKg==" spinCount="100000" sheet="1" objects="1" scenarios="1"/>
  <mergeCells count="45">
    <mergeCell ref="B79:H79"/>
    <mergeCell ref="B41:H41"/>
    <mergeCell ref="B46:H46"/>
    <mergeCell ref="B45:H45"/>
    <mergeCell ref="B44:H44"/>
    <mergeCell ref="B50:H50"/>
    <mergeCell ref="B71:H71"/>
    <mergeCell ref="B73:H73"/>
    <mergeCell ref="B75:H75"/>
    <mergeCell ref="B77:H77"/>
    <mergeCell ref="B56:H56"/>
    <mergeCell ref="B59:H59"/>
    <mergeCell ref="B57:H57"/>
    <mergeCell ref="B60:H60"/>
    <mergeCell ref="B62:H62"/>
    <mergeCell ref="B64:H64"/>
    <mergeCell ref="B61:H61"/>
    <mergeCell ref="B63:H63"/>
    <mergeCell ref="B53:H53"/>
    <mergeCell ref="B51:H51"/>
    <mergeCell ref="B49:H49"/>
    <mergeCell ref="B48:H48"/>
    <mergeCell ref="B35:H35"/>
    <mergeCell ref="B47:H47"/>
    <mergeCell ref="B36:H36"/>
    <mergeCell ref="B37:H37"/>
    <mergeCell ref="B42:H42"/>
    <mergeCell ref="B38:H38"/>
    <mergeCell ref="B40:H40"/>
    <mergeCell ref="B65:H65"/>
    <mergeCell ref="B66:H66"/>
    <mergeCell ref="E3:F3"/>
    <mergeCell ref="A7:G7"/>
    <mergeCell ref="A11:G11"/>
    <mergeCell ref="A12:G12"/>
    <mergeCell ref="A8:G8"/>
    <mergeCell ref="A9:G9"/>
    <mergeCell ref="A10:G10"/>
    <mergeCell ref="B4:C4"/>
    <mergeCell ref="A13:G13"/>
    <mergeCell ref="B34:H34"/>
    <mergeCell ref="A14:G14"/>
    <mergeCell ref="B39:H39"/>
    <mergeCell ref="A15:F15"/>
    <mergeCell ref="A16:G16"/>
  </mergeCells>
  <phoneticPr fontId="0" type="noConversion"/>
  <conditionalFormatting sqref="H22:H23 H18:H19">
    <cfRule type="cellIs" dxfId="43" priority="22" stopIfTrue="1" operator="equal">
      <formula>6</formula>
    </cfRule>
  </conditionalFormatting>
  <conditionalFormatting sqref="J18:J22">
    <cfRule type="cellIs" dxfId="42" priority="23" stopIfTrue="1" operator="equal">
      <formula>15</formula>
    </cfRule>
  </conditionalFormatting>
  <conditionalFormatting sqref="I18:I23">
    <cfRule type="cellIs" dxfId="41" priority="24" stopIfTrue="1" operator="equal">
      <formula>11</formula>
    </cfRule>
  </conditionalFormatting>
  <conditionalFormatting sqref="B38:H38">
    <cfRule type="expression" dxfId="40" priority="25" stopIfTrue="1">
      <formula>#REF!-5=0</formula>
    </cfRule>
  </conditionalFormatting>
  <conditionalFormatting sqref="B40:H40">
    <cfRule type="expression" dxfId="39" priority="26" stopIfTrue="1">
      <formula>#REF!-3=0</formula>
    </cfRule>
  </conditionalFormatting>
  <conditionalFormatting sqref="B43">
    <cfRule type="expression" dxfId="38" priority="27" stopIfTrue="1">
      <formula>$F$22-$H$22-1&lt;0</formula>
    </cfRule>
  </conditionalFormatting>
  <conditionalFormatting sqref="B45:H45 B47:H47 B49:H49">
    <cfRule type="expression" dxfId="37" priority="28" stopIfTrue="1">
      <formula>#REF!-14=0</formula>
    </cfRule>
  </conditionalFormatting>
  <conditionalFormatting sqref="G23:G25 G18:G20">
    <cfRule type="cellIs" dxfId="36" priority="29" stopIfTrue="1" operator="equal">
      <formula>10</formula>
    </cfRule>
  </conditionalFormatting>
  <conditionalFormatting sqref="F18">
    <cfRule type="expression" dxfId="35" priority="31" stopIfTrue="1">
      <formula>$F$18-$H$18=1</formula>
    </cfRule>
  </conditionalFormatting>
  <conditionalFormatting sqref="F19">
    <cfRule type="expression" dxfId="34" priority="32" stopIfTrue="1">
      <formula>$F$19-$H$19=1</formula>
    </cfRule>
  </conditionalFormatting>
  <conditionalFormatting sqref="F20">
    <cfRule type="expression" dxfId="33" priority="33" stopIfTrue="1">
      <formula>$F$20-$H$20=1</formula>
    </cfRule>
  </conditionalFormatting>
  <conditionalFormatting sqref="F21">
    <cfRule type="expression" dxfId="32" priority="34" stopIfTrue="1">
      <formula>$F$21-$H$21=1</formula>
    </cfRule>
  </conditionalFormatting>
  <conditionalFormatting sqref="F22">
    <cfRule type="expression" dxfId="31" priority="35" stopIfTrue="1">
      <formula>$F$22-$H$22=1</formula>
    </cfRule>
  </conditionalFormatting>
  <conditionalFormatting sqref="F23">
    <cfRule type="expression" dxfId="30" priority="36" stopIfTrue="1">
      <formula>$F$23-$H$23=1</formula>
    </cfRule>
  </conditionalFormatting>
  <conditionalFormatting sqref="F25">
    <cfRule type="expression" dxfId="29" priority="37" stopIfTrue="1">
      <formula>$F$25-$H$25=1</formula>
    </cfRule>
  </conditionalFormatting>
  <conditionalFormatting sqref="F24">
    <cfRule type="expression" dxfId="28" priority="38" stopIfTrue="1">
      <formula>$F$24-$H$24=1</formula>
    </cfRule>
  </conditionalFormatting>
  <conditionalFormatting sqref="B35:H35">
    <cfRule type="expression" dxfId="27" priority="40" stopIfTrue="1">
      <formula>OR($F$18-$H$18=0,NOT(I34))</formula>
    </cfRule>
  </conditionalFormatting>
  <conditionalFormatting sqref="B37:H37">
    <cfRule type="expression" dxfId="26" priority="41" stopIfTrue="1">
      <formula>OR($F$19-$H$19=0,NOT(I36))</formula>
    </cfRule>
  </conditionalFormatting>
  <conditionalFormatting sqref="B39:H39">
    <cfRule type="expression" dxfId="25" priority="42" stopIfTrue="1">
      <formula>OR($F$20-$H$20=0,NOT(I38))</formula>
    </cfRule>
  </conditionalFormatting>
  <conditionalFormatting sqref="B41:H41">
    <cfRule type="expression" dxfId="24" priority="43" stopIfTrue="1">
      <formula>OR($F$21-$H$21=0,NOT(I40))</formula>
    </cfRule>
  </conditionalFormatting>
  <conditionalFormatting sqref="B44:H44">
    <cfRule type="expression" dxfId="23" priority="44" stopIfTrue="1">
      <formula>OR($F$22-$H$22=0,NOT(I42))</formula>
    </cfRule>
  </conditionalFormatting>
  <conditionalFormatting sqref="B46:H46">
    <cfRule type="expression" dxfId="22" priority="45" stopIfTrue="1">
      <formula>OR($F$23-$H$23=0,NOT(I45))</formula>
    </cfRule>
  </conditionalFormatting>
  <conditionalFormatting sqref="B48:H48">
    <cfRule type="expression" dxfId="21" priority="46" stopIfTrue="1">
      <formula>OR($F$24-$H$24=0,NOT(I47))</formula>
    </cfRule>
  </conditionalFormatting>
  <conditionalFormatting sqref="B50:H50">
    <cfRule type="expression" dxfId="20" priority="47" stopIfTrue="1">
      <formula>OR($F$25-$H$25=0,NOT(I49))</formula>
    </cfRule>
  </conditionalFormatting>
  <conditionalFormatting sqref="I26:I30">
    <cfRule type="cellIs" dxfId="19" priority="19" stopIfTrue="1" operator="equal">
      <formula>11</formula>
    </cfRule>
  </conditionalFormatting>
  <conditionalFormatting sqref="F27">
    <cfRule type="expression" dxfId="18" priority="20" stopIfTrue="1">
      <formula>$F$27-$H$27=1</formula>
    </cfRule>
  </conditionalFormatting>
  <conditionalFormatting sqref="G26:G30">
    <cfRule type="expression" dxfId="17" priority="21" stopIfTrue="1">
      <formula>$G$26-$I$26=1</formula>
    </cfRule>
  </conditionalFormatting>
  <conditionalFormatting sqref="B71:C71 B73:C73 B75:C75 B77:C77 B79:C79">
    <cfRule type="expression" dxfId="16" priority="16" stopIfTrue="1">
      <formula>OR($B70-$D70=0,NOT(I70))</formula>
    </cfRule>
  </conditionalFormatting>
  <conditionalFormatting sqref="H71 H73 H75 H77 H79">
    <cfRule type="expression" dxfId="15" priority="17" stopIfTrue="1">
      <formula>OR($B70-$D70=0,NOT(K70))</formula>
    </cfRule>
  </conditionalFormatting>
  <conditionalFormatting sqref="D71:G71 D73:G73 D75:G75 D77:G77 D79:G79">
    <cfRule type="expression" dxfId="14" priority="18" stopIfTrue="1">
      <formula>OR($B70-$D70=0,NOT(#REF!))</formula>
    </cfRule>
  </conditionalFormatting>
  <conditionalFormatting sqref="H31">
    <cfRule type="expression" dxfId="13" priority="15" stopIfTrue="1">
      <formula>$G$26-$I$26=1</formula>
    </cfRule>
  </conditionalFormatting>
  <conditionalFormatting sqref="F31">
    <cfRule type="expression" dxfId="12" priority="48" stopIfTrue="1">
      <formula>$F$31-H31=1</formula>
    </cfRule>
  </conditionalFormatting>
  <conditionalFormatting sqref="B53:H53">
    <cfRule type="expression" dxfId="11" priority="13" stopIfTrue="1">
      <formula>OR($F$26-$H$26=0,NOT(I51))</formula>
    </cfRule>
  </conditionalFormatting>
  <conditionalFormatting sqref="B57:H57">
    <cfRule type="expression" dxfId="10" priority="12" stopIfTrue="1">
      <formula>OR($F$27-$H$27=0,NOT(I56))</formula>
    </cfRule>
  </conditionalFormatting>
  <conditionalFormatting sqref="B62:H62">
    <cfRule type="expression" dxfId="9" priority="11" stopIfTrue="1">
      <formula>OR($F$29-$H$29=0,NOT(I61))</formula>
    </cfRule>
  </conditionalFormatting>
  <conditionalFormatting sqref="F26">
    <cfRule type="expression" dxfId="8" priority="10" stopIfTrue="1">
      <formula>$F$26-$H$26=1</formula>
    </cfRule>
  </conditionalFormatting>
  <conditionalFormatting sqref="F29">
    <cfRule type="expression" dxfId="7" priority="9" stopIfTrue="1">
      <formula>$F$29-$H$29=1</formula>
    </cfRule>
  </conditionalFormatting>
  <conditionalFormatting sqref="F28">
    <cfRule type="expression" dxfId="6" priority="8" stopIfTrue="1">
      <formula>$F$28-$H$28=1</formula>
    </cfRule>
  </conditionalFormatting>
  <conditionalFormatting sqref="F30">
    <cfRule type="expression" dxfId="5" priority="7" stopIfTrue="1">
      <formula>$F$30-$H$30=1</formula>
    </cfRule>
  </conditionalFormatting>
  <conditionalFormatting sqref="B60:H60">
    <cfRule type="expression" dxfId="4" priority="6" stopIfTrue="1">
      <formula>OR($F$28-$H$28=0,NOT(I59))</formula>
    </cfRule>
  </conditionalFormatting>
  <conditionalFormatting sqref="B64:H64 B66:H66">
    <cfRule type="expression" dxfId="3" priority="5" stopIfTrue="1">
      <formula>OR($F$30-$H$30=0,NOT(I63))</formula>
    </cfRule>
  </conditionalFormatting>
  <conditionalFormatting sqref="H32">
    <cfRule type="expression" dxfId="2" priority="3" stopIfTrue="1">
      <formula>$G$26-$I$26=1</formula>
    </cfRule>
  </conditionalFormatting>
  <conditionalFormatting sqref="F32">
    <cfRule type="expression" dxfId="1" priority="4" stopIfTrue="1">
      <formula>$F$32-H32=1</formula>
    </cfRule>
  </conditionalFormatting>
  <conditionalFormatting sqref="B52">
    <cfRule type="expression" dxfId="0" priority="1" stopIfTrue="1">
      <formula>$F$26-$H$26-1&lt;0</formula>
    </cfRule>
  </conditionalFormatting>
  <hyperlinks>
    <hyperlink ref="B4" r:id="rId1" xr:uid="{00000000-0004-0000-0800-000000000000}"/>
  </hyperlinks>
  <pageMargins left="0.59055118110236227" right="0.59055118110236227" top="0.70866141732283472" bottom="0.70866141732283472" header="0.35433070866141736" footer="0.35433070866141736"/>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32" max="16383" man="1"/>
    <brk id="57"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7620</xdr:colOff>
                    <xdr:row>33</xdr:row>
                    <xdr:rowOff>22860</xdr:rowOff>
                  </from>
                  <to>
                    <xdr:col>7</xdr:col>
                    <xdr:colOff>297180</xdr:colOff>
                    <xdr:row>34</xdr:row>
                    <xdr:rowOff>7620</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22860</xdr:colOff>
                    <xdr:row>35</xdr:row>
                    <xdr:rowOff>22860</xdr:rowOff>
                  </from>
                  <to>
                    <xdr:col>7</xdr:col>
                    <xdr:colOff>297180</xdr:colOff>
                    <xdr:row>36</xdr:row>
                    <xdr:rowOff>0</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22860</xdr:colOff>
                    <xdr:row>37</xdr:row>
                    <xdr:rowOff>22860</xdr:rowOff>
                  </from>
                  <to>
                    <xdr:col>7</xdr:col>
                    <xdr:colOff>297180</xdr:colOff>
                    <xdr:row>38</xdr:row>
                    <xdr:rowOff>0</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22860</xdr:colOff>
                    <xdr:row>39</xdr:row>
                    <xdr:rowOff>7620</xdr:rowOff>
                  </from>
                  <to>
                    <xdr:col>7</xdr:col>
                    <xdr:colOff>297180</xdr:colOff>
                    <xdr:row>39</xdr:row>
                    <xdr:rowOff>175260</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22860</xdr:colOff>
                    <xdr:row>41</xdr:row>
                    <xdr:rowOff>0</xdr:rowOff>
                  </from>
                  <to>
                    <xdr:col>7</xdr:col>
                    <xdr:colOff>297180</xdr:colOff>
                    <xdr:row>41</xdr:row>
                    <xdr:rowOff>175260</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22860</xdr:colOff>
                    <xdr:row>44</xdr:row>
                    <xdr:rowOff>0</xdr:rowOff>
                  </from>
                  <to>
                    <xdr:col>7</xdr:col>
                    <xdr:colOff>297180</xdr:colOff>
                    <xdr:row>44</xdr:row>
                    <xdr:rowOff>160020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22860</xdr:colOff>
                    <xdr:row>46</xdr:row>
                    <xdr:rowOff>7620</xdr:rowOff>
                  </from>
                  <to>
                    <xdr:col>7</xdr:col>
                    <xdr:colOff>297180</xdr:colOff>
                    <xdr:row>46</xdr:row>
                    <xdr:rowOff>175260</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22860</xdr:colOff>
                    <xdr:row>48</xdr:row>
                    <xdr:rowOff>7620</xdr:rowOff>
                  </from>
                  <to>
                    <xdr:col>7</xdr:col>
                    <xdr:colOff>297180</xdr:colOff>
                    <xdr:row>48</xdr:row>
                    <xdr:rowOff>175260</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22860</xdr:colOff>
                    <xdr:row>14</xdr:row>
                    <xdr:rowOff>106680</xdr:rowOff>
                  </from>
                  <to>
                    <xdr:col>7</xdr:col>
                    <xdr:colOff>7620</xdr:colOff>
                    <xdr:row>14</xdr:row>
                    <xdr:rowOff>335280</xdr:rowOff>
                  </to>
                </anchor>
              </controlPr>
            </control>
          </mc:Choice>
        </mc:AlternateContent>
        <mc:AlternateContent xmlns:mc="http://schemas.openxmlformats.org/markup-compatibility/2006">
          <mc:Choice Requires="x14">
            <control shapeId="2120" r:id="rId14" name="Drop Down 72">
              <controlPr locked="0" defaultSize="0" autoLine="0" autoPict="0">
                <anchor moveWithCells="1">
                  <from>
                    <xdr:col>1</xdr:col>
                    <xdr:colOff>30480</xdr:colOff>
                    <xdr:row>50</xdr:row>
                    <xdr:rowOff>7620</xdr:rowOff>
                  </from>
                  <to>
                    <xdr:col>7</xdr:col>
                    <xdr:colOff>304800</xdr:colOff>
                    <xdr:row>50</xdr:row>
                    <xdr:rowOff>175260</xdr:rowOff>
                  </to>
                </anchor>
              </controlPr>
            </control>
          </mc:Choice>
        </mc:AlternateContent>
        <mc:AlternateContent xmlns:mc="http://schemas.openxmlformats.org/markup-compatibility/2006">
          <mc:Choice Requires="x14">
            <control shapeId="2122" r:id="rId15" name="Drop Down 74">
              <controlPr locked="0" defaultSize="0" autoLine="0" autoPict="0">
                <anchor moveWithCells="1">
                  <from>
                    <xdr:col>1</xdr:col>
                    <xdr:colOff>7620</xdr:colOff>
                    <xdr:row>67</xdr:row>
                    <xdr:rowOff>22860</xdr:rowOff>
                  </from>
                  <to>
                    <xdr:col>2</xdr:col>
                    <xdr:colOff>144780</xdr:colOff>
                    <xdr:row>67</xdr:row>
                    <xdr:rowOff>160020</xdr:rowOff>
                  </to>
                </anchor>
              </controlPr>
            </control>
          </mc:Choice>
        </mc:AlternateContent>
        <mc:AlternateContent xmlns:mc="http://schemas.openxmlformats.org/markup-compatibility/2006">
          <mc:Choice Requires="x14">
            <control shapeId="2123" r:id="rId16" name="Drop Down 75">
              <controlPr locked="0" defaultSize="0" autoLine="0" autoPict="0">
                <anchor moveWithCells="1">
                  <from>
                    <xdr:col>1</xdr:col>
                    <xdr:colOff>30480</xdr:colOff>
                    <xdr:row>69</xdr:row>
                    <xdr:rowOff>22860</xdr:rowOff>
                  </from>
                  <to>
                    <xdr:col>6</xdr:col>
                    <xdr:colOff>0</xdr:colOff>
                    <xdr:row>69</xdr:row>
                    <xdr:rowOff>160020</xdr:rowOff>
                  </to>
                </anchor>
              </controlPr>
            </control>
          </mc:Choice>
        </mc:AlternateContent>
        <mc:AlternateContent xmlns:mc="http://schemas.openxmlformats.org/markup-compatibility/2006">
          <mc:Choice Requires="x14">
            <control shapeId="2124" r:id="rId17" name="Drop Down 76">
              <controlPr locked="0" defaultSize="0" autoLine="0" autoPict="0">
                <anchor moveWithCells="1">
                  <from>
                    <xdr:col>1</xdr:col>
                    <xdr:colOff>30480</xdr:colOff>
                    <xdr:row>71</xdr:row>
                    <xdr:rowOff>22860</xdr:rowOff>
                  </from>
                  <to>
                    <xdr:col>6</xdr:col>
                    <xdr:colOff>0</xdr:colOff>
                    <xdr:row>71</xdr:row>
                    <xdr:rowOff>160020</xdr:rowOff>
                  </to>
                </anchor>
              </controlPr>
            </control>
          </mc:Choice>
        </mc:AlternateContent>
        <mc:AlternateContent xmlns:mc="http://schemas.openxmlformats.org/markup-compatibility/2006">
          <mc:Choice Requires="x14">
            <control shapeId="2125" r:id="rId18" name="Drop Down 77">
              <controlPr locked="0" defaultSize="0" autoLine="0" autoPict="0">
                <anchor moveWithCells="1">
                  <from>
                    <xdr:col>1</xdr:col>
                    <xdr:colOff>30480</xdr:colOff>
                    <xdr:row>73</xdr:row>
                    <xdr:rowOff>22860</xdr:rowOff>
                  </from>
                  <to>
                    <xdr:col>6</xdr:col>
                    <xdr:colOff>0</xdr:colOff>
                    <xdr:row>73</xdr:row>
                    <xdr:rowOff>160020</xdr:rowOff>
                  </to>
                </anchor>
              </controlPr>
            </control>
          </mc:Choice>
        </mc:AlternateContent>
        <mc:AlternateContent xmlns:mc="http://schemas.openxmlformats.org/markup-compatibility/2006">
          <mc:Choice Requires="x14">
            <control shapeId="2126" r:id="rId19" name="Drop Down 78">
              <controlPr locked="0" defaultSize="0" autoLine="0" autoPict="0">
                <anchor moveWithCells="1">
                  <from>
                    <xdr:col>1</xdr:col>
                    <xdr:colOff>30480</xdr:colOff>
                    <xdr:row>75</xdr:row>
                    <xdr:rowOff>7620</xdr:rowOff>
                  </from>
                  <to>
                    <xdr:col>6</xdr:col>
                    <xdr:colOff>0</xdr:colOff>
                    <xdr:row>75</xdr:row>
                    <xdr:rowOff>160020</xdr:rowOff>
                  </to>
                </anchor>
              </controlPr>
            </control>
          </mc:Choice>
        </mc:AlternateContent>
        <mc:AlternateContent xmlns:mc="http://schemas.openxmlformats.org/markup-compatibility/2006">
          <mc:Choice Requires="x14">
            <control shapeId="2127" r:id="rId20" name="Drop Down 79">
              <controlPr locked="0" defaultSize="0" autoLine="0" autoPict="0">
                <anchor moveWithCells="1">
                  <from>
                    <xdr:col>1</xdr:col>
                    <xdr:colOff>30480</xdr:colOff>
                    <xdr:row>77</xdr:row>
                    <xdr:rowOff>7620</xdr:rowOff>
                  </from>
                  <to>
                    <xdr:col>6</xdr:col>
                    <xdr:colOff>0</xdr:colOff>
                    <xdr:row>77</xdr:row>
                    <xdr:rowOff>160020</xdr:rowOff>
                  </to>
                </anchor>
              </controlPr>
            </control>
          </mc:Choice>
        </mc:AlternateContent>
        <mc:AlternateContent xmlns:mc="http://schemas.openxmlformats.org/markup-compatibility/2006">
          <mc:Choice Requires="x14">
            <control shapeId="2128" r:id="rId21" name="Drop Down 80">
              <controlPr locked="0" defaultSize="0" autoLine="0" autoPict="0">
                <anchor moveWithCells="1">
                  <from>
                    <xdr:col>1</xdr:col>
                    <xdr:colOff>30480</xdr:colOff>
                    <xdr:row>55</xdr:row>
                    <xdr:rowOff>7620</xdr:rowOff>
                  </from>
                  <to>
                    <xdr:col>7</xdr:col>
                    <xdr:colOff>304800</xdr:colOff>
                    <xdr:row>55</xdr:row>
                    <xdr:rowOff>175260</xdr:rowOff>
                  </to>
                </anchor>
              </controlPr>
            </control>
          </mc:Choice>
        </mc:AlternateContent>
        <mc:AlternateContent xmlns:mc="http://schemas.openxmlformats.org/markup-compatibility/2006">
          <mc:Choice Requires="x14">
            <control shapeId="2129" r:id="rId22" name="Drop Down 81">
              <controlPr locked="0" defaultSize="0" autoLine="0" autoPict="0">
                <anchor moveWithCells="1">
                  <from>
                    <xdr:col>1</xdr:col>
                    <xdr:colOff>30480</xdr:colOff>
                    <xdr:row>58</xdr:row>
                    <xdr:rowOff>7620</xdr:rowOff>
                  </from>
                  <to>
                    <xdr:col>7</xdr:col>
                    <xdr:colOff>304800</xdr:colOff>
                    <xdr:row>58</xdr:row>
                    <xdr:rowOff>175260</xdr:rowOff>
                  </to>
                </anchor>
              </controlPr>
            </control>
          </mc:Choice>
        </mc:AlternateContent>
        <mc:AlternateContent xmlns:mc="http://schemas.openxmlformats.org/markup-compatibility/2006">
          <mc:Choice Requires="x14">
            <control shapeId="2130" r:id="rId23" name="Drop Down 82">
              <controlPr locked="0" defaultSize="0" autoLine="0" autoPict="0">
                <anchor moveWithCells="1">
                  <from>
                    <xdr:col>1</xdr:col>
                    <xdr:colOff>30480</xdr:colOff>
                    <xdr:row>60</xdr:row>
                    <xdr:rowOff>7620</xdr:rowOff>
                  </from>
                  <to>
                    <xdr:col>7</xdr:col>
                    <xdr:colOff>304800</xdr:colOff>
                    <xdr:row>60</xdr:row>
                    <xdr:rowOff>175260</xdr:rowOff>
                  </to>
                </anchor>
              </controlPr>
            </control>
          </mc:Choice>
        </mc:AlternateContent>
        <mc:AlternateContent xmlns:mc="http://schemas.openxmlformats.org/markup-compatibility/2006">
          <mc:Choice Requires="x14">
            <control shapeId="2131" r:id="rId24" name="Drop Down 83">
              <controlPr locked="0" defaultSize="0" autoLine="0" autoPict="0">
                <anchor moveWithCells="1">
                  <from>
                    <xdr:col>1</xdr:col>
                    <xdr:colOff>30480</xdr:colOff>
                    <xdr:row>62</xdr:row>
                    <xdr:rowOff>7620</xdr:rowOff>
                  </from>
                  <to>
                    <xdr:col>7</xdr:col>
                    <xdr:colOff>304800</xdr:colOff>
                    <xdr:row>62</xdr:row>
                    <xdr:rowOff>175260</xdr:rowOff>
                  </to>
                </anchor>
              </controlPr>
            </control>
          </mc:Choice>
        </mc:AlternateContent>
        <mc:AlternateContent xmlns:mc="http://schemas.openxmlformats.org/markup-compatibility/2006">
          <mc:Choice Requires="x14">
            <control shapeId="2132" r:id="rId25" name="Drop Down 84">
              <controlPr locked="0" defaultSize="0" autoLine="0" autoPict="0">
                <anchor moveWithCells="1">
                  <from>
                    <xdr:col>1</xdr:col>
                    <xdr:colOff>30480</xdr:colOff>
                    <xdr:row>64</xdr:row>
                    <xdr:rowOff>7620</xdr:rowOff>
                  </from>
                  <to>
                    <xdr:col>7</xdr:col>
                    <xdr:colOff>304800</xdr:colOff>
                    <xdr:row>64</xdr:row>
                    <xdr:rowOff>182880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30</vt:i4>
      </vt:variant>
      <vt:variant>
        <vt:lpstr>Benannte Bereiche</vt:lpstr>
      </vt:variant>
      <vt:variant>
        <vt:i4>8</vt:i4>
      </vt:variant>
    </vt:vector>
  </HeadingPairs>
  <TitlesOfParts>
    <vt:vector size="38" baseType="lpstr">
      <vt:lpstr>Hints1</vt:lpstr>
      <vt:lpstr>Reporting</vt:lpstr>
      <vt:lpstr>Hinweise1</vt:lpstr>
      <vt:lpstr>Hinweise2</vt:lpstr>
      <vt:lpstr>Hinweise3</vt:lpstr>
      <vt:lpstr>Ergebnisangabe</vt:lpstr>
      <vt:lpstr>Kontakt</vt:lpstr>
      <vt:lpstr>Teilnehmerdaten</vt:lpstr>
      <vt:lpstr>Ergebnisse</vt:lpstr>
      <vt:lpstr>Mitteilungen</vt:lpstr>
      <vt:lpstr>Asche</vt:lpstr>
      <vt:lpstr>Glutaminsre</vt:lpstr>
      <vt:lpstr>Rohprotein</vt:lpstr>
      <vt:lpstr>Lycopin</vt:lpstr>
      <vt:lpstr>Natrium</vt:lpstr>
      <vt:lpstr>Dichte</vt:lpstr>
      <vt:lpstr>pHWert</vt:lpstr>
      <vt:lpstr>Gesamtsre</vt:lpstr>
      <vt:lpstr>Citronensre</vt:lpstr>
      <vt:lpstr>Kochsalz</vt:lpstr>
      <vt:lpstr>Gestamttrocken</vt:lpstr>
      <vt:lpstr>LoeslichTrocken</vt:lpstr>
      <vt:lpstr>Glucose</vt:lpstr>
      <vt:lpstr>Fructose</vt:lpstr>
      <vt:lpstr>Saccharose</vt:lpstr>
      <vt:lpstr>GluFruSac</vt:lpstr>
      <vt:lpstr>Benzoesre</vt:lpstr>
      <vt:lpstr>Sorbinsre</vt:lpstr>
      <vt:lpstr>Formolzahl</vt:lpstr>
      <vt:lpstr>Ergosterol</vt:lpstr>
      <vt:lpstr>Hinweise3!_ftn1</vt:lpstr>
      <vt:lpstr>Hints1!_ftnref1</vt:lpstr>
      <vt:lpstr>Hinweise1!_ftnref1</vt:lpstr>
      <vt:lpstr>Hinweise1!Druckbereich</vt:lpstr>
      <vt:lpstr>Hinweise2!Druckbereich</vt:lpstr>
      <vt:lpstr>Ergebnisangabe!OLE_LINK1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Laborvergleichsuntersuchungen Lippold</cp:lastModifiedBy>
  <cp:lastPrinted>2022-05-09T18:15:41Z</cp:lastPrinted>
  <dcterms:created xsi:type="dcterms:W3CDTF">2005-02-14T18:41:01Z</dcterms:created>
  <dcterms:modified xsi:type="dcterms:W3CDTF">2022-05-09T18:22:34Z</dcterms:modified>
</cp:coreProperties>
</file>